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omments5.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omments6.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omments7.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xml"/>
  <Override PartName="/xl/comments8.xml" ContentType="application/vnd.openxmlformats-officedocument.spreadsheetml.comments+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omments9.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xml"/>
  <Override PartName="/xl/comments10.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drawings/drawing12.xml" ContentType="application/vnd.openxmlformats-officedocument.drawing+xml"/>
  <Override PartName="/xl/comments11.xml" ContentType="application/vnd.openxmlformats-officedocument.spreadsheetml.comments+xml"/>
  <Override PartName="/xl/charts/chart20.xml" ContentType="application/vnd.openxmlformats-officedocument.drawingml.chart+xml"/>
  <Override PartName="/xl/charts/chart21.xml" ContentType="application/vnd.openxmlformats-officedocument.drawingml.chart+xml"/>
  <Override PartName="/xl/drawings/drawing13.xml" ContentType="application/vnd.openxmlformats-officedocument.drawing+xml"/>
  <Override PartName="/xl/comments12.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drawings/drawing14.xml" ContentType="application/vnd.openxmlformats-officedocument.drawing+xml"/>
  <Override PartName="/xl/comments13.xml" ContentType="application/vnd.openxmlformats-officedocument.spreadsheetml.comments+xml"/>
  <Override PartName="/xl/charts/chart24.xml" ContentType="application/vnd.openxmlformats-officedocument.drawingml.chart+xml"/>
  <Override PartName="/xl/charts/chart25.xml" ContentType="application/vnd.openxmlformats-officedocument.drawingml.chart+xml"/>
  <Override PartName="/xl/drawings/drawing15.xml" ContentType="application/vnd.openxmlformats-officedocument.drawing+xml"/>
  <Override PartName="/xl/comments14.xml" ContentType="application/vnd.openxmlformats-officedocument.spreadsheetml.comments+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omments15.xml" ContentType="application/vnd.openxmlformats-officedocument.spreadsheetml.comments+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omments16.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omments17.xml" ContentType="application/vnd.openxmlformats-officedocument.spreadsheetml.comments+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omments18.xml" ContentType="application/vnd.openxmlformats-officedocument.spreadsheetml.comments+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omments19.xml" ContentType="application/vnd.openxmlformats-officedocument.spreadsheetml.comments+xml"/>
  <Override PartName="/xl/charts/chart36.xml" ContentType="application/vnd.openxmlformats-officedocument.drawingml.chart+xml"/>
  <Override PartName="/xl/charts/chart37.xml" ContentType="application/vnd.openxmlformats-officedocument.drawingml.chart+xml"/>
  <Override PartName="/xl/drawings/drawing21.xml" ContentType="application/vnd.openxmlformats-officedocument.drawing+xml"/>
  <Override PartName="/xl/comments20.xml" ContentType="application/vnd.openxmlformats-officedocument.spreadsheetml.comments+xml"/>
  <Override PartName="/xl/charts/chart38.xml" ContentType="application/vnd.openxmlformats-officedocument.drawingml.chart+xml"/>
  <Override PartName="/xl/charts/chart3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SEHCI\SQT\Hellbender Edit\"/>
    </mc:Choice>
  </mc:AlternateContent>
  <xr:revisionPtr revIDLastSave="0" documentId="13_ncr:1_{4F065A77-BB4D-4E5E-9D9A-77AD42A0AF8D}" xr6:coauthVersionLast="47" xr6:coauthVersionMax="47" xr10:uidLastSave="{00000000-0000-0000-0000-000000000000}"/>
  <bookViews>
    <workbookView xWindow="-108" yWindow="-108" windowWidth="23256" windowHeight="12576" tabRatio="831" activeTab="1" xr2:uid="{00000000-000D-0000-FFFF-FFFF00000000}"/>
  </bookViews>
  <sheets>
    <sheet name="Instructions" sheetId="49" r:id="rId1"/>
    <sheet name="Bank Summary" sheetId="1" r:id="rId2"/>
    <sheet name="BK # 1 - BEHI" sheetId="8" r:id="rId3"/>
    <sheet name="BK # 1 - NBS" sheetId="36" r:id="rId4"/>
    <sheet name="BK # 2 - BEHI" sheetId="10" r:id="rId5"/>
    <sheet name="BK # 2 - NBS" sheetId="30" r:id="rId6"/>
    <sheet name="BK # 3 - BEHI" sheetId="11" r:id="rId7"/>
    <sheet name="BK # 3 - NBS" sheetId="31" r:id="rId8"/>
    <sheet name="BK # 4 - BEHI" sheetId="12" r:id="rId9"/>
    <sheet name="BK # 4 - NBS" sheetId="32" r:id="rId10"/>
    <sheet name="BK # 5 - BEHI" sheetId="13" r:id="rId11"/>
    <sheet name="BK # 5 - NBS" sheetId="33" r:id="rId12"/>
    <sheet name="BK # 6 - BEHI" sheetId="14" r:id="rId13"/>
    <sheet name="BK # 6 - NBS" sheetId="34" r:id="rId14"/>
    <sheet name="BK # 7 - BEHI" sheetId="15" r:id="rId15"/>
    <sheet name="BK # 7 - NBS" sheetId="35" r:id="rId16"/>
    <sheet name="BK # 8 - BEHI" sheetId="16" r:id="rId17"/>
    <sheet name="BK # 8 - NBS" sheetId="29" r:id="rId18"/>
    <sheet name="BK # 9 - BEHI" sheetId="17" r:id="rId19"/>
    <sheet name="BK # 9 - NBS" sheetId="37" r:id="rId20"/>
    <sheet name="BK # 10 - BEHI" sheetId="18" r:id="rId21"/>
    <sheet name="BK # 10 - NBS" sheetId="38" r:id="rId22"/>
    <sheet name="BK # 11 - BEHI" sheetId="19" r:id="rId23"/>
    <sheet name="BK # 11 - NBS" sheetId="39" r:id="rId24"/>
    <sheet name="BK # 12 - BEHI" sheetId="20" r:id="rId25"/>
    <sheet name="BK # 12 - NBS" sheetId="40" r:id="rId26"/>
    <sheet name="BK # 13 - BEHI" sheetId="21" r:id="rId27"/>
    <sheet name="BK # 13 - NBS" sheetId="41" r:id="rId28"/>
    <sheet name="BK # 14 - BEHI" sheetId="22" r:id="rId29"/>
    <sheet name="BK # 14 - NBS" sheetId="42" r:id="rId30"/>
    <sheet name="BK # 15 - BEHI" sheetId="23" r:id="rId31"/>
    <sheet name="BK # 15 - NBS" sheetId="43" r:id="rId32"/>
    <sheet name="BK # 16 - BEHI" sheetId="24" r:id="rId33"/>
    <sheet name="BK # 16 - NBS" sheetId="44" r:id="rId34"/>
    <sheet name="BK # 17 - BEHI" sheetId="25" r:id="rId35"/>
    <sheet name="BK # 17 - NBS" sheetId="45" r:id="rId36"/>
    <sheet name="BK # 18 - BEHI" sheetId="26" r:id="rId37"/>
    <sheet name="BK # 18 - NBS" sheetId="46" r:id="rId38"/>
    <sheet name="BK # 19 - BEHI" sheetId="27" r:id="rId39"/>
    <sheet name="BK # 19 - NBS" sheetId="47" r:id="rId40"/>
    <sheet name="BK # 20 - BEHI" sheetId="28" r:id="rId41"/>
    <sheet name="BK # 20 - NBS" sheetId="48" r:id="rId42"/>
    <sheet name="Erosion Rates" sheetId="2" r:id="rId43"/>
  </sheets>
  <definedNames>
    <definedName name="firstd" localSheetId="3">#REF!</definedName>
    <definedName name="firstd" localSheetId="21">#REF!</definedName>
    <definedName name="firstd" localSheetId="23">#REF!</definedName>
    <definedName name="firstd" localSheetId="25">#REF!</definedName>
    <definedName name="firstd" localSheetId="27">#REF!</definedName>
    <definedName name="firstd" localSheetId="29">#REF!</definedName>
    <definedName name="firstd" localSheetId="31">#REF!</definedName>
    <definedName name="firstd" localSheetId="33">#REF!</definedName>
    <definedName name="firstd" localSheetId="35">#REF!</definedName>
    <definedName name="firstd" localSheetId="37">#REF!</definedName>
    <definedName name="firstd" localSheetId="39">#REF!</definedName>
    <definedName name="firstd" localSheetId="5">#REF!</definedName>
    <definedName name="firstd" localSheetId="41">#REF!</definedName>
    <definedName name="firstd" localSheetId="7">#REF!</definedName>
    <definedName name="firstd" localSheetId="9">#REF!</definedName>
    <definedName name="firstd" localSheetId="11">#REF!</definedName>
    <definedName name="firstd" localSheetId="13">#REF!</definedName>
    <definedName name="firstd" localSheetId="15">#REF!</definedName>
    <definedName name="firstd" localSheetId="19">#REF!</definedName>
    <definedName name="firstd">#REF!</definedName>
    <definedName name="firstgh" localSheetId="3">#REF!</definedName>
    <definedName name="firstgh" localSheetId="21">#REF!</definedName>
    <definedName name="firstgh" localSheetId="23">#REF!</definedName>
    <definedName name="firstgh" localSheetId="25">#REF!</definedName>
    <definedName name="firstgh" localSheetId="27">#REF!</definedName>
    <definedName name="firstgh" localSheetId="29">#REF!</definedName>
    <definedName name="firstgh" localSheetId="31">#REF!</definedName>
    <definedName name="firstgh" localSheetId="33">#REF!</definedName>
    <definedName name="firstgh" localSheetId="35">#REF!</definedName>
    <definedName name="firstgh" localSheetId="37">#REF!</definedName>
    <definedName name="firstgh" localSheetId="39">#REF!</definedName>
    <definedName name="firstgh" localSheetId="5">#REF!</definedName>
    <definedName name="firstgh" localSheetId="41">#REF!</definedName>
    <definedName name="firstgh" localSheetId="7">#REF!</definedName>
    <definedName name="firstgh" localSheetId="9">#REF!</definedName>
    <definedName name="firstgh" localSheetId="11">#REF!</definedName>
    <definedName name="firstgh" localSheetId="13">#REF!</definedName>
    <definedName name="firstgh" localSheetId="15">#REF!</definedName>
    <definedName name="firstgh" localSheetId="19">#REF!</definedName>
    <definedName name="firstgh">#REF!</definedName>
    <definedName name="firstp" localSheetId="3">#REF!</definedName>
    <definedName name="firstp" localSheetId="21">#REF!</definedName>
    <definedName name="firstp" localSheetId="23">#REF!</definedName>
    <definedName name="firstp" localSheetId="25">#REF!</definedName>
    <definedName name="firstp" localSheetId="27">#REF!</definedName>
    <definedName name="firstp" localSheetId="29">#REF!</definedName>
    <definedName name="firstp" localSheetId="31">#REF!</definedName>
    <definedName name="firstp" localSheetId="33">#REF!</definedName>
    <definedName name="firstp" localSheetId="35">#REF!</definedName>
    <definedName name="firstp" localSheetId="37">#REF!</definedName>
    <definedName name="firstp" localSheetId="39">#REF!</definedName>
    <definedName name="firstp" localSheetId="5">#REF!</definedName>
    <definedName name="firstp" localSheetId="41">#REF!</definedName>
    <definedName name="firstp" localSheetId="7">#REF!</definedName>
    <definedName name="firstp" localSheetId="9">#REF!</definedName>
    <definedName name="firstp" localSheetId="11">#REF!</definedName>
    <definedName name="firstp" localSheetId="13">#REF!</definedName>
    <definedName name="firstp" localSheetId="15">#REF!</definedName>
    <definedName name="firstp" localSheetId="19">#REF!</definedName>
    <definedName name="firstp">#REF!</definedName>
    <definedName name="firstq" localSheetId="3">#REF!</definedName>
    <definedName name="firstq" localSheetId="21">#REF!</definedName>
    <definedName name="firstq" localSheetId="23">#REF!</definedName>
    <definedName name="firstq" localSheetId="25">#REF!</definedName>
    <definedName name="firstq" localSheetId="27">#REF!</definedName>
    <definedName name="firstq" localSheetId="29">#REF!</definedName>
    <definedName name="firstq" localSheetId="31">#REF!</definedName>
    <definedName name="firstq" localSheetId="33">#REF!</definedName>
    <definedName name="firstq" localSheetId="35">#REF!</definedName>
    <definedName name="firstq" localSheetId="37">#REF!</definedName>
    <definedName name="firstq" localSheetId="39">#REF!</definedName>
    <definedName name="firstq" localSheetId="5">#REF!</definedName>
    <definedName name="firstq" localSheetId="41">#REF!</definedName>
    <definedName name="firstq" localSheetId="7">#REF!</definedName>
    <definedName name="firstq" localSheetId="9">#REF!</definedName>
    <definedName name="firstq" localSheetId="11">#REF!</definedName>
    <definedName name="firstq" localSheetId="13">#REF!</definedName>
    <definedName name="firstq" localSheetId="15">#REF!</definedName>
    <definedName name="firstq" localSheetId="19">#REF!</definedName>
    <definedName name="firstq">#REF!</definedName>
    <definedName name="firstv" localSheetId="3">#REF!</definedName>
    <definedName name="firstv" localSheetId="21">#REF!</definedName>
    <definedName name="firstv" localSheetId="23">#REF!</definedName>
    <definedName name="firstv" localSheetId="25">#REF!</definedName>
    <definedName name="firstv" localSheetId="27">#REF!</definedName>
    <definedName name="firstv" localSheetId="29">#REF!</definedName>
    <definedName name="firstv" localSheetId="31">#REF!</definedName>
    <definedName name="firstv" localSheetId="33">#REF!</definedName>
    <definedName name="firstv" localSheetId="35">#REF!</definedName>
    <definedName name="firstv" localSheetId="37">#REF!</definedName>
    <definedName name="firstv" localSheetId="39">#REF!</definedName>
    <definedName name="firstv" localSheetId="5">#REF!</definedName>
    <definedName name="firstv" localSheetId="41">#REF!</definedName>
    <definedName name="firstv" localSheetId="7">#REF!</definedName>
    <definedName name="firstv" localSheetId="9">#REF!</definedName>
    <definedName name="firstv" localSheetId="11">#REF!</definedName>
    <definedName name="firstv" localSheetId="13">#REF!</definedName>
    <definedName name="firstv" localSheetId="15">#REF!</definedName>
    <definedName name="firstv" localSheetId="19">#REF!</definedName>
    <definedName name="firstv">#REF!</definedName>
    <definedName name="firstw" localSheetId="3">#REF!</definedName>
    <definedName name="firstw" localSheetId="21">#REF!</definedName>
    <definedName name="firstw" localSheetId="23">#REF!</definedName>
    <definedName name="firstw" localSheetId="25">#REF!</definedName>
    <definedName name="firstw" localSheetId="27">#REF!</definedName>
    <definedName name="firstw" localSheetId="29">#REF!</definedName>
    <definedName name="firstw" localSheetId="31">#REF!</definedName>
    <definedName name="firstw" localSheetId="33">#REF!</definedName>
    <definedName name="firstw" localSheetId="35">#REF!</definedName>
    <definedName name="firstw" localSheetId="37">#REF!</definedName>
    <definedName name="firstw" localSheetId="39">#REF!</definedName>
    <definedName name="firstw" localSheetId="5">#REF!</definedName>
    <definedName name="firstw" localSheetId="41">#REF!</definedName>
    <definedName name="firstw" localSheetId="7">#REF!</definedName>
    <definedName name="firstw" localSheetId="9">#REF!</definedName>
    <definedName name="firstw" localSheetId="11">#REF!</definedName>
    <definedName name="firstw" localSheetId="13">#REF!</definedName>
    <definedName name="firstw" localSheetId="15">#REF!</definedName>
    <definedName name="firstw" localSheetId="19">#REF!</definedName>
    <definedName name="firstw">#REF!</definedName>
    <definedName name="firstxs" localSheetId="3">#REF!</definedName>
    <definedName name="firstxs" localSheetId="21">#REF!</definedName>
    <definedName name="firstxs" localSheetId="23">#REF!</definedName>
    <definedName name="firstxs" localSheetId="25">#REF!</definedName>
    <definedName name="firstxs" localSheetId="27">#REF!</definedName>
    <definedName name="firstxs" localSheetId="29">#REF!</definedName>
    <definedName name="firstxs" localSheetId="31">#REF!</definedName>
    <definedName name="firstxs" localSheetId="33">#REF!</definedName>
    <definedName name="firstxs" localSheetId="35">#REF!</definedName>
    <definedName name="firstxs" localSheetId="37">#REF!</definedName>
    <definedName name="firstxs" localSheetId="39">#REF!</definedName>
    <definedName name="firstxs" localSheetId="5">#REF!</definedName>
    <definedName name="firstxs" localSheetId="41">#REF!</definedName>
    <definedName name="firstxs" localSheetId="7">#REF!</definedName>
    <definedName name="firstxs" localSheetId="9">#REF!</definedName>
    <definedName name="firstxs" localSheetId="11">#REF!</definedName>
    <definedName name="firstxs" localSheetId="13">#REF!</definedName>
    <definedName name="firstxs" localSheetId="15">#REF!</definedName>
    <definedName name="firstxs" localSheetId="19">#REF!</definedName>
    <definedName name="firstxs">#REF!</definedName>
    <definedName name="firsty" localSheetId="3">#REF!</definedName>
    <definedName name="firsty" localSheetId="21">#REF!</definedName>
    <definedName name="firsty" localSheetId="23">#REF!</definedName>
    <definedName name="firsty" localSheetId="25">#REF!</definedName>
    <definedName name="firsty" localSheetId="27">#REF!</definedName>
    <definedName name="firsty" localSheetId="29">#REF!</definedName>
    <definedName name="firsty" localSheetId="31">#REF!</definedName>
    <definedName name="firsty" localSheetId="33">#REF!</definedName>
    <definedName name="firsty" localSheetId="35">#REF!</definedName>
    <definedName name="firsty" localSheetId="37">#REF!</definedName>
    <definedName name="firsty" localSheetId="39">#REF!</definedName>
    <definedName name="firsty" localSheetId="5">#REF!</definedName>
    <definedName name="firsty" localSheetId="41">#REF!</definedName>
    <definedName name="firsty" localSheetId="7">#REF!</definedName>
    <definedName name="firsty" localSheetId="9">#REF!</definedName>
    <definedName name="firsty" localSheetId="11">#REF!</definedName>
    <definedName name="firsty" localSheetId="13">#REF!</definedName>
    <definedName name="firsty" localSheetId="15">#REF!</definedName>
    <definedName name="firsty" localSheetId="19">#REF!</definedName>
    <definedName name="firsty">#REF!</definedName>
    <definedName name="lastd" localSheetId="3">#REF!</definedName>
    <definedName name="lastd" localSheetId="21">#REF!</definedName>
    <definedName name="lastd" localSheetId="23">#REF!</definedName>
    <definedName name="lastd" localSheetId="25">#REF!</definedName>
    <definedName name="lastd" localSheetId="27">#REF!</definedName>
    <definedName name="lastd" localSheetId="29">#REF!</definedName>
    <definedName name="lastd" localSheetId="31">#REF!</definedName>
    <definedName name="lastd" localSheetId="33">#REF!</definedName>
    <definedName name="lastd" localSheetId="35">#REF!</definedName>
    <definedName name="lastd" localSheetId="37">#REF!</definedName>
    <definedName name="lastd" localSheetId="39">#REF!</definedName>
    <definedName name="lastd" localSheetId="5">#REF!</definedName>
    <definedName name="lastd" localSheetId="41">#REF!</definedName>
    <definedName name="lastd" localSheetId="7">#REF!</definedName>
    <definedName name="lastd" localSheetId="9">#REF!</definedName>
    <definedName name="lastd" localSheetId="11">#REF!</definedName>
    <definedName name="lastd" localSheetId="13">#REF!</definedName>
    <definedName name="lastd" localSheetId="15">#REF!</definedName>
    <definedName name="lastd" localSheetId="19">#REF!</definedName>
    <definedName name="lastd">#REF!</definedName>
    <definedName name="lastgh" localSheetId="3">#REF!</definedName>
    <definedName name="lastgh" localSheetId="21">#REF!</definedName>
    <definedName name="lastgh" localSheetId="23">#REF!</definedName>
    <definedName name="lastgh" localSheetId="25">#REF!</definedName>
    <definedName name="lastgh" localSheetId="27">#REF!</definedName>
    <definedName name="lastgh" localSheetId="29">#REF!</definedName>
    <definedName name="lastgh" localSheetId="31">#REF!</definedName>
    <definedName name="lastgh" localSheetId="33">#REF!</definedName>
    <definedName name="lastgh" localSheetId="35">#REF!</definedName>
    <definedName name="lastgh" localSheetId="37">#REF!</definedName>
    <definedName name="lastgh" localSheetId="39">#REF!</definedName>
    <definedName name="lastgh" localSheetId="5">#REF!</definedName>
    <definedName name="lastgh" localSheetId="41">#REF!</definedName>
    <definedName name="lastgh" localSheetId="7">#REF!</definedName>
    <definedName name="lastgh" localSheetId="9">#REF!</definedName>
    <definedName name="lastgh" localSheetId="11">#REF!</definedName>
    <definedName name="lastgh" localSheetId="13">#REF!</definedName>
    <definedName name="lastgh" localSheetId="15">#REF!</definedName>
    <definedName name="lastgh" localSheetId="19">#REF!</definedName>
    <definedName name="lastgh">#REF!</definedName>
    <definedName name="lastp" localSheetId="3">#REF!</definedName>
    <definedName name="lastp" localSheetId="21">#REF!</definedName>
    <definedName name="lastp" localSheetId="23">#REF!</definedName>
    <definedName name="lastp" localSheetId="25">#REF!</definedName>
    <definedName name="lastp" localSheetId="27">#REF!</definedName>
    <definedName name="lastp" localSheetId="29">#REF!</definedName>
    <definedName name="lastp" localSheetId="31">#REF!</definedName>
    <definedName name="lastp" localSheetId="33">#REF!</definedName>
    <definedName name="lastp" localSheetId="35">#REF!</definedName>
    <definedName name="lastp" localSheetId="37">#REF!</definedName>
    <definedName name="lastp" localSheetId="39">#REF!</definedName>
    <definedName name="lastp" localSheetId="5">#REF!</definedName>
    <definedName name="lastp" localSheetId="41">#REF!</definedName>
    <definedName name="lastp" localSheetId="7">#REF!</definedName>
    <definedName name="lastp" localSheetId="9">#REF!</definedName>
    <definedName name="lastp" localSheetId="11">#REF!</definedName>
    <definedName name="lastp" localSheetId="13">#REF!</definedName>
    <definedName name="lastp" localSheetId="15">#REF!</definedName>
    <definedName name="lastp" localSheetId="19">#REF!</definedName>
    <definedName name="lastp">#REF!</definedName>
    <definedName name="lastq" localSheetId="3">#REF!</definedName>
    <definedName name="lastq" localSheetId="21">#REF!</definedName>
    <definedName name="lastq" localSheetId="23">#REF!</definedName>
    <definedName name="lastq" localSheetId="25">#REF!</definedName>
    <definedName name="lastq" localSheetId="27">#REF!</definedName>
    <definedName name="lastq" localSheetId="29">#REF!</definedName>
    <definedName name="lastq" localSheetId="31">#REF!</definedName>
    <definedName name="lastq" localSheetId="33">#REF!</definedName>
    <definedName name="lastq" localSheetId="35">#REF!</definedName>
    <definedName name="lastq" localSheetId="37">#REF!</definedName>
    <definedName name="lastq" localSheetId="39">#REF!</definedName>
    <definedName name="lastq" localSheetId="5">#REF!</definedName>
    <definedName name="lastq" localSheetId="41">#REF!</definedName>
    <definedName name="lastq" localSheetId="7">#REF!</definedName>
    <definedName name="lastq" localSheetId="9">#REF!</definedName>
    <definedName name="lastq" localSheetId="11">#REF!</definedName>
    <definedName name="lastq" localSheetId="13">#REF!</definedName>
    <definedName name="lastq" localSheetId="15">#REF!</definedName>
    <definedName name="lastq" localSheetId="19">#REF!</definedName>
    <definedName name="lastq">#REF!</definedName>
    <definedName name="lastv" localSheetId="3">#REF!</definedName>
    <definedName name="lastv" localSheetId="21">#REF!</definedName>
    <definedName name="lastv" localSheetId="23">#REF!</definedName>
    <definedName name="lastv" localSheetId="25">#REF!</definedName>
    <definedName name="lastv" localSheetId="27">#REF!</definedName>
    <definedName name="lastv" localSheetId="29">#REF!</definedName>
    <definedName name="lastv" localSheetId="31">#REF!</definedName>
    <definedName name="lastv" localSheetId="33">#REF!</definedName>
    <definedName name="lastv" localSheetId="35">#REF!</definedName>
    <definedName name="lastv" localSheetId="37">#REF!</definedName>
    <definedName name="lastv" localSheetId="39">#REF!</definedName>
    <definedName name="lastv" localSheetId="5">#REF!</definedName>
    <definedName name="lastv" localSheetId="41">#REF!</definedName>
    <definedName name="lastv" localSheetId="7">#REF!</definedName>
    <definedName name="lastv" localSheetId="9">#REF!</definedName>
    <definedName name="lastv" localSheetId="11">#REF!</definedName>
    <definedName name="lastv" localSheetId="13">#REF!</definedName>
    <definedName name="lastv" localSheetId="15">#REF!</definedName>
    <definedName name="lastv" localSheetId="19">#REF!</definedName>
    <definedName name="lastv">#REF!</definedName>
    <definedName name="lastw" localSheetId="3">#REF!</definedName>
    <definedName name="lastw" localSheetId="21">#REF!</definedName>
    <definedName name="lastw" localSheetId="23">#REF!</definedName>
    <definedName name="lastw" localSheetId="25">#REF!</definedName>
    <definedName name="lastw" localSheetId="27">#REF!</definedName>
    <definedName name="lastw" localSheetId="29">#REF!</definedName>
    <definedName name="lastw" localSheetId="31">#REF!</definedName>
    <definedName name="lastw" localSheetId="33">#REF!</definedName>
    <definedName name="lastw" localSheetId="35">#REF!</definedName>
    <definedName name="lastw" localSheetId="37">#REF!</definedName>
    <definedName name="lastw" localSheetId="39">#REF!</definedName>
    <definedName name="lastw" localSheetId="5">#REF!</definedName>
    <definedName name="lastw" localSheetId="41">#REF!</definedName>
    <definedName name="lastw" localSheetId="7">#REF!</definedName>
    <definedName name="lastw" localSheetId="9">#REF!</definedName>
    <definedName name="lastw" localSheetId="11">#REF!</definedName>
    <definedName name="lastw" localSheetId="13">#REF!</definedName>
    <definedName name="lastw" localSheetId="15">#REF!</definedName>
    <definedName name="lastw" localSheetId="19">#REF!</definedName>
    <definedName name="lastw">#REF!</definedName>
    <definedName name="lastxs" localSheetId="3">#REF!</definedName>
    <definedName name="lastxs" localSheetId="21">#REF!</definedName>
    <definedName name="lastxs" localSheetId="23">#REF!</definedName>
    <definedName name="lastxs" localSheetId="25">#REF!</definedName>
    <definedName name="lastxs" localSheetId="27">#REF!</definedName>
    <definedName name="lastxs" localSheetId="29">#REF!</definedName>
    <definedName name="lastxs" localSheetId="31">#REF!</definedName>
    <definedName name="lastxs" localSheetId="33">#REF!</definedName>
    <definedName name="lastxs" localSheetId="35">#REF!</definedName>
    <definedName name="lastxs" localSheetId="37">#REF!</definedName>
    <definedName name="lastxs" localSheetId="39">#REF!</definedName>
    <definedName name="lastxs" localSheetId="5">#REF!</definedName>
    <definedName name="lastxs" localSheetId="41">#REF!</definedName>
    <definedName name="lastxs" localSheetId="7">#REF!</definedName>
    <definedName name="lastxs" localSheetId="9">#REF!</definedName>
    <definedName name="lastxs" localSheetId="11">#REF!</definedName>
    <definedName name="lastxs" localSheetId="13">#REF!</definedName>
    <definedName name="lastxs" localSheetId="15">#REF!</definedName>
    <definedName name="lastxs" localSheetId="19">#REF!</definedName>
    <definedName name="lastxs">#REF!</definedName>
    <definedName name="lasty" localSheetId="3">#REF!</definedName>
    <definedName name="lasty" localSheetId="21">#REF!</definedName>
    <definedName name="lasty" localSheetId="23">#REF!</definedName>
    <definedName name="lasty" localSheetId="25">#REF!</definedName>
    <definedName name="lasty" localSheetId="27">#REF!</definedName>
    <definedName name="lasty" localSheetId="29">#REF!</definedName>
    <definedName name="lasty" localSheetId="31">#REF!</definedName>
    <definedName name="lasty" localSheetId="33">#REF!</definedName>
    <definedName name="lasty" localSheetId="35">#REF!</definedName>
    <definedName name="lasty" localSheetId="37">#REF!</definedName>
    <definedName name="lasty" localSheetId="39">#REF!</definedName>
    <definedName name="lasty" localSheetId="5">#REF!</definedName>
    <definedName name="lasty" localSheetId="41">#REF!</definedName>
    <definedName name="lasty" localSheetId="7">#REF!</definedName>
    <definedName name="lasty" localSheetId="9">#REF!</definedName>
    <definedName name="lasty" localSheetId="11">#REF!</definedName>
    <definedName name="lasty" localSheetId="13">#REF!</definedName>
    <definedName name="lasty" localSheetId="15">#REF!</definedName>
    <definedName name="lasty" localSheetId="19">#REF!</definedName>
    <definedName name="lasty">#REF!</definedName>
    <definedName name="_xlnm.Print_Area" localSheetId="1">'Bank Summary'!$A$2:$M$46</definedName>
    <definedName name="_xlnm.Print_Area" localSheetId="2">'BK # 1 - BEHI'!$A$2:$BH$55</definedName>
    <definedName name="_xlnm.Print_Area" localSheetId="3">'BK # 1 - NBS'!$A$2:$J$52</definedName>
    <definedName name="_xlnm.Print_Area" localSheetId="20">'BK # 10 - BEHI'!$A$2:$BH$55</definedName>
    <definedName name="_xlnm.Print_Area" localSheetId="21">'BK # 10 - NBS'!$A$2:$J$52</definedName>
    <definedName name="_xlnm.Print_Area" localSheetId="22">'BK # 11 - BEHI'!$A$2:$BH$55</definedName>
    <definedName name="_xlnm.Print_Area" localSheetId="23">'BK # 11 - NBS'!$A$2:$J$52</definedName>
    <definedName name="_xlnm.Print_Area" localSheetId="24">'BK # 12 - BEHI'!$A$2:$BH$55</definedName>
    <definedName name="_xlnm.Print_Area" localSheetId="25">'BK # 12 - NBS'!$A$2:$J$52</definedName>
    <definedName name="_xlnm.Print_Area" localSheetId="26">'BK # 13 - BEHI'!$A$2:$BH$55</definedName>
    <definedName name="_xlnm.Print_Area" localSheetId="27">'BK # 13 - NBS'!$A$2:$J$52</definedName>
    <definedName name="_xlnm.Print_Area" localSheetId="28">'BK # 14 - BEHI'!$A$2:$BH$55</definedName>
    <definedName name="_xlnm.Print_Area" localSheetId="29">'BK # 14 - NBS'!$A$2:$J$52</definedName>
    <definedName name="_xlnm.Print_Area" localSheetId="30">'BK # 15 - BEHI'!$A$2:$BH$55</definedName>
    <definedName name="_xlnm.Print_Area" localSheetId="31">'BK # 15 - NBS'!$A$2:$J$52</definedName>
    <definedName name="_xlnm.Print_Area" localSheetId="32">'BK # 16 - BEHI'!$A$2:$BH$55</definedName>
    <definedName name="_xlnm.Print_Area" localSheetId="33">'BK # 16 - NBS'!$A$2:$J$52</definedName>
    <definedName name="_xlnm.Print_Area" localSheetId="34">'BK # 17 - BEHI'!$A$2:$BH$55</definedName>
    <definedName name="_xlnm.Print_Area" localSheetId="35">'BK # 17 - NBS'!$A$2:$J$52</definedName>
    <definedName name="_xlnm.Print_Area" localSheetId="36">'BK # 18 - BEHI'!$A$2:$BH$55</definedName>
    <definedName name="_xlnm.Print_Area" localSheetId="37">'BK # 18 - NBS'!$A$2:$J$52</definedName>
    <definedName name="_xlnm.Print_Area" localSheetId="38">'BK # 19 - BEHI'!$A$2:$BH$55</definedName>
    <definedName name="_xlnm.Print_Area" localSheetId="39">'BK # 19 - NBS'!$A$2:$J$52</definedName>
    <definedName name="_xlnm.Print_Area" localSheetId="4">'BK # 2 - BEHI'!$A$2:$BH$55</definedName>
    <definedName name="_xlnm.Print_Area" localSheetId="5">'BK # 2 - NBS'!$A$2:$J$52</definedName>
    <definedName name="_xlnm.Print_Area" localSheetId="40">'BK # 20 - BEHI'!$A$2:$BH$55</definedName>
    <definedName name="_xlnm.Print_Area" localSheetId="41">'BK # 20 - NBS'!$A$2:$J$52</definedName>
    <definedName name="_xlnm.Print_Area" localSheetId="6">'BK # 3 - BEHI'!$A$2:$BH$55</definedName>
    <definedName name="_xlnm.Print_Area" localSheetId="7">'BK # 3 - NBS'!$A$2:$J$52</definedName>
    <definedName name="_xlnm.Print_Area" localSheetId="8">'BK # 4 - BEHI'!$A$2:$BH$55</definedName>
    <definedName name="_xlnm.Print_Area" localSheetId="9">'BK # 4 - NBS'!$A$2:$J$52</definedName>
    <definedName name="_xlnm.Print_Area" localSheetId="10">'BK # 5 - BEHI'!$A$2:$BH$55</definedName>
    <definedName name="_xlnm.Print_Area" localSheetId="11">'BK # 5 - NBS'!$A$2:$J$52</definedName>
    <definedName name="_xlnm.Print_Area" localSheetId="12">'BK # 6 - BEHI'!$A$2:$BH$55</definedName>
    <definedName name="_xlnm.Print_Area" localSheetId="13">'BK # 6 - NBS'!$A$2:$J$52</definedName>
    <definedName name="_xlnm.Print_Area" localSheetId="14">'BK # 7 - BEHI'!$A$2:$BH$55</definedName>
    <definedName name="_xlnm.Print_Area" localSheetId="15">'BK # 7 - NBS'!$A$2:$J$52</definedName>
    <definedName name="_xlnm.Print_Area" localSheetId="16">'BK # 8 - BEHI'!$A$2:$BH$55</definedName>
    <definedName name="_xlnm.Print_Area" localSheetId="17">'BK # 8 - NBS'!$A$2:$J$52</definedName>
    <definedName name="_xlnm.Print_Area" localSheetId="18">'BK # 9 - BEHI'!$A$2:$BH$55</definedName>
    <definedName name="_xlnm.Print_Area" localSheetId="19">'BK # 9 - NBS'!$A$2:$J$52</definedName>
    <definedName name="_xlnm.Print_Titles" localSheetId="1">'Bank Summary'!$3:$5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G12" i="1"/>
  <c r="D12" i="1"/>
  <c r="F16" i="1"/>
  <c r="G16" i="1"/>
  <c r="D16" i="1"/>
  <c r="D22" i="1"/>
  <c r="F22" i="1"/>
  <c r="G22" i="1"/>
  <c r="D30" i="1"/>
  <c r="F30" i="1"/>
  <c r="G30" i="1"/>
  <c r="D18" i="1"/>
  <c r="D20" i="1"/>
  <c r="D42" i="1"/>
  <c r="I52" i="48" l="1"/>
  <c r="E41" i="48"/>
  <c r="J37" i="48"/>
  <c r="I37" i="48"/>
  <c r="F32" i="48"/>
  <c r="E32" i="48"/>
  <c r="F28" i="48"/>
  <c r="E28" i="48"/>
  <c r="F24" i="48"/>
  <c r="E24" i="48"/>
  <c r="F20" i="48"/>
  <c r="E20" i="48"/>
  <c r="I52" i="47"/>
  <c r="E41" i="47"/>
  <c r="J37" i="47"/>
  <c r="I37" i="47"/>
  <c r="F32" i="47"/>
  <c r="E32" i="47"/>
  <c r="F28" i="47"/>
  <c r="E28" i="47"/>
  <c r="F24" i="47"/>
  <c r="E24" i="47"/>
  <c r="F20" i="47"/>
  <c r="E20" i="47"/>
  <c r="I52" i="46"/>
  <c r="E41" i="46"/>
  <c r="J37" i="46"/>
  <c r="I37" i="46"/>
  <c r="F32" i="46"/>
  <c r="E32" i="46"/>
  <c r="F28" i="46"/>
  <c r="E28" i="46"/>
  <c r="F24" i="46"/>
  <c r="E24" i="46"/>
  <c r="F20" i="46"/>
  <c r="E20" i="46"/>
  <c r="I52" i="45"/>
  <c r="E41" i="45"/>
  <c r="J37" i="45"/>
  <c r="I37" i="45"/>
  <c r="F32" i="45"/>
  <c r="E32" i="45"/>
  <c r="F28" i="45"/>
  <c r="E28" i="45"/>
  <c r="F24" i="45"/>
  <c r="E24" i="45"/>
  <c r="F20" i="45"/>
  <c r="E20" i="45"/>
  <c r="I52" i="44"/>
  <c r="E41" i="44"/>
  <c r="J37" i="44"/>
  <c r="I37" i="44"/>
  <c r="F32" i="44"/>
  <c r="E32" i="44"/>
  <c r="F28" i="44"/>
  <c r="E28" i="44"/>
  <c r="F24" i="44"/>
  <c r="E24" i="44"/>
  <c r="F20" i="44"/>
  <c r="E20" i="44"/>
  <c r="I52" i="43"/>
  <c r="E41" i="43"/>
  <c r="J37" i="43"/>
  <c r="I37" i="43"/>
  <c r="F32" i="43"/>
  <c r="E32" i="43"/>
  <c r="F28" i="43"/>
  <c r="E28" i="43"/>
  <c r="F24" i="43"/>
  <c r="E24" i="43"/>
  <c r="F20" i="43"/>
  <c r="E20" i="43"/>
  <c r="I52" i="42"/>
  <c r="E41" i="42"/>
  <c r="J37" i="42"/>
  <c r="I37" i="42"/>
  <c r="F32" i="42"/>
  <c r="E32" i="42"/>
  <c r="F28" i="42"/>
  <c r="E28" i="42"/>
  <c r="F24" i="42"/>
  <c r="E24" i="42"/>
  <c r="F20" i="42"/>
  <c r="E20" i="42"/>
  <c r="I52" i="41"/>
  <c r="E41" i="41"/>
  <c r="J37" i="41"/>
  <c r="I37" i="41"/>
  <c r="F32" i="41"/>
  <c r="E32" i="41"/>
  <c r="F28" i="41"/>
  <c r="E28" i="41"/>
  <c r="F24" i="41"/>
  <c r="E24" i="41"/>
  <c r="F20" i="41"/>
  <c r="E20" i="41"/>
  <c r="I52" i="40"/>
  <c r="E41" i="40"/>
  <c r="J37" i="40"/>
  <c r="I37" i="40"/>
  <c r="F32" i="40"/>
  <c r="E32" i="40"/>
  <c r="F28" i="40"/>
  <c r="E28" i="40"/>
  <c r="F24" i="40"/>
  <c r="E24" i="40"/>
  <c r="F20" i="40"/>
  <c r="E20" i="40"/>
  <c r="I52" i="39"/>
  <c r="E41" i="39"/>
  <c r="J37" i="39"/>
  <c r="I37" i="39"/>
  <c r="F32" i="39"/>
  <c r="E32" i="39"/>
  <c r="F28" i="39"/>
  <c r="E28" i="39"/>
  <c r="F24" i="39"/>
  <c r="E24" i="39"/>
  <c r="F20" i="39"/>
  <c r="E20" i="39"/>
  <c r="I52" i="38"/>
  <c r="E41" i="38"/>
  <c r="J37" i="38"/>
  <c r="I37" i="38"/>
  <c r="F32" i="38"/>
  <c r="E32" i="38"/>
  <c r="F28" i="38"/>
  <c r="E28" i="38"/>
  <c r="F24" i="38"/>
  <c r="E24" i="38"/>
  <c r="F20" i="38"/>
  <c r="E20" i="38"/>
  <c r="I52" i="37"/>
  <c r="E41" i="37"/>
  <c r="J37" i="37"/>
  <c r="I37" i="37"/>
  <c r="F32" i="37"/>
  <c r="E32" i="37"/>
  <c r="F28" i="37"/>
  <c r="E28" i="37"/>
  <c r="F24" i="37"/>
  <c r="E24" i="37"/>
  <c r="F20" i="37"/>
  <c r="E20" i="37"/>
  <c r="I52" i="29"/>
  <c r="E41" i="29"/>
  <c r="J37" i="29"/>
  <c r="I37" i="29"/>
  <c r="F32" i="29"/>
  <c r="E32" i="29"/>
  <c r="F28" i="29"/>
  <c r="E28" i="29"/>
  <c r="F24" i="29"/>
  <c r="E24" i="29"/>
  <c r="F20" i="29"/>
  <c r="E20" i="29"/>
  <c r="I52" i="35"/>
  <c r="E41" i="35"/>
  <c r="J37" i="35"/>
  <c r="I37" i="35"/>
  <c r="F32" i="35"/>
  <c r="E32" i="35"/>
  <c r="F28" i="35"/>
  <c r="E28" i="35"/>
  <c r="F24" i="35"/>
  <c r="E24" i="35"/>
  <c r="F20" i="35"/>
  <c r="E20" i="35"/>
  <c r="I52" i="34"/>
  <c r="E41" i="34"/>
  <c r="J37" i="34"/>
  <c r="I37" i="34"/>
  <c r="F32" i="34"/>
  <c r="E32" i="34"/>
  <c r="F28" i="34"/>
  <c r="E28" i="34"/>
  <c r="F24" i="34"/>
  <c r="E24" i="34"/>
  <c r="F20" i="34"/>
  <c r="E20" i="34"/>
  <c r="I52" i="33"/>
  <c r="E41" i="33"/>
  <c r="J37" i="33"/>
  <c r="I37" i="33"/>
  <c r="F32" i="33"/>
  <c r="E32" i="33"/>
  <c r="F28" i="33"/>
  <c r="E28" i="33"/>
  <c r="F24" i="33"/>
  <c r="E24" i="33"/>
  <c r="F20" i="33"/>
  <c r="E20" i="33"/>
  <c r="I52" i="32"/>
  <c r="E41" i="32"/>
  <c r="J37" i="32"/>
  <c r="I37" i="32"/>
  <c r="F32" i="32"/>
  <c r="E32" i="32"/>
  <c r="F28" i="32"/>
  <c r="E28" i="32"/>
  <c r="F24" i="32"/>
  <c r="E24" i="32"/>
  <c r="F20" i="32"/>
  <c r="E20" i="32"/>
  <c r="I52" i="31"/>
  <c r="E41" i="31"/>
  <c r="J37" i="31"/>
  <c r="I37" i="31"/>
  <c r="F32" i="31"/>
  <c r="E32" i="31"/>
  <c r="F28" i="31"/>
  <c r="E28" i="31"/>
  <c r="F24" i="31"/>
  <c r="E24" i="31"/>
  <c r="F20" i="31"/>
  <c r="E20" i="31"/>
  <c r="I52" i="30"/>
  <c r="E41" i="30"/>
  <c r="J37" i="30"/>
  <c r="I37" i="30"/>
  <c r="F32" i="30"/>
  <c r="E32" i="30"/>
  <c r="F28" i="30"/>
  <c r="E28" i="30"/>
  <c r="F24" i="30"/>
  <c r="E24" i="30"/>
  <c r="F20" i="30"/>
  <c r="E20" i="30"/>
  <c r="M31" i="28"/>
  <c r="Q26" i="28"/>
  <c r="M26" i="28"/>
  <c r="Q22" i="28"/>
  <c r="M22" i="28"/>
  <c r="Q19" i="28"/>
  <c r="M19" i="28"/>
  <c r="J19" i="28"/>
  <c r="Q15" i="28"/>
  <c r="M15" i="28"/>
  <c r="J15" i="28"/>
  <c r="F19" i="28" s="1"/>
  <c r="F15" i="28"/>
  <c r="Q12" i="28"/>
  <c r="M12" i="28"/>
  <c r="J12" i="28"/>
  <c r="AU5" i="28"/>
  <c r="AU4" i="28"/>
  <c r="M31" i="27"/>
  <c r="Q26" i="27"/>
  <c r="M26" i="27"/>
  <c r="Q22" i="27"/>
  <c r="M22" i="27"/>
  <c r="Q19" i="27"/>
  <c r="M19" i="27"/>
  <c r="J19" i="27"/>
  <c r="Q15" i="27"/>
  <c r="M15" i="27"/>
  <c r="J15" i="27"/>
  <c r="F19" i="27" s="1"/>
  <c r="F15" i="27"/>
  <c r="Q12" i="27"/>
  <c r="M12" i="27"/>
  <c r="J12" i="27"/>
  <c r="AU5" i="27"/>
  <c r="AU4" i="27"/>
  <c r="M31" i="26"/>
  <c r="Q26" i="26"/>
  <c r="M26" i="26"/>
  <c r="Q22" i="26"/>
  <c r="M22" i="26"/>
  <c r="Q19" i="26"/>
  <c r="M19" i="26"/>
  <c r="J19" i="26"/>
  <c r="Q15" i="26"/>
  <c r="M15" i="26"/>
  <c r="J15" i="26"/>
  <c r="F19" i="26" s="1"/>
  <c r="F15" i="26"/>
  <c r="Q12" i="26"/>
  <c r="M12" i="26"/>
  <c r="J12" i="26"/>
  <c r="AU5" i="26"/>
  <c r="AU4" i="26"/>
  <c r="M31" i="25"/>
  <c r="Q26" i="25"/>
  <c r="M26" i="25"/>
  <c r="Q22" i="25"/>
  <c r="M22" i="25"/>
  <c r="Q19" i="25"/>
  <c r="M19" i="25"/>
  <c r="J19" i="25"/>
  <c r="Q15" i="25"/>
  <c r="M15" i="25"/>
  <c r="J15" i="25"/>
  <c r="F19" i="25" s="1"/>
  <c r="F15" i="25"/>
  <c r="Q12" i="25"/>
  <c r="M12" i="25"/>
  <c r="J12" i="25"/>
  <c r="AU5" i="25"/>
  <c r="AU4" i="25"/>
  <c r="M26" i="24"/>
  <c r="Q26" i="24" s="1"/>
  <c r="M22" i="24"/>
  <c r="Q22" i="24" s="1"/>
  <c r="J15" i="24"/>
  <c r="F19" i="24" s="1"/>
  <c r="J19" i="24" s="1"/>
  <c r="M19" i="24" s="1"/>
  <c r="Q19" i="24" s="1"/>
  <c r="F15" i="24"/>
  <c r="J12" i="24"/>
  <c r="M12" i="24" s="1"/>
  <c r="M31" i="23"/>
  <c r="Q26" i="23"/>
  <c r="M26" i="23"/>
  <c r="Q22" i="23"/>
  <c r="M22" i="23"/>
  <c r="Q19" i="23"/>
  <c r="M19" i="23"/>
  <c r="J19" i="23"/>
  <c r="Q15" i="23"/>
  <c r="M15" i="23"/>
  <c r="J15" i="23"/>
  <c r="F19" i="23" s="1"/>
  <c r="F15" i="23"/>
  <c r="Q12" i="23"/>
  <c r="M12" i="23"/>
  <c r="J12" i="23"/>
  <c r="AU5" i="23"/>
  <c r="AU4" i="23"/>
  <c r="M31" i="22"/>
  <c r="Q26" i="22"/>
  <c r="M26" i="22"/>
  <c r="Q22" i="22"/>
  <c r="M22" i="22"/>
  <c r="Q19" i="22"/>
  <c r="M19" i="22"/>
  <c r="J19" i="22"/>
  <c r="Q15" i="22"/>
  <c r="M15" i="22"/>
  <c r="J15" i="22"/>
  <c r="F19" i="22" s="1"/>
  <c r="F15" i="22"/>
  <c r="Q12" i="22"/>
  <c r="M12" i="22"/>
  <c r="J12" i="22"/>
  <c r="AU5" i="22"/>
  <c r="AU4" i="22"/>
  <c r="M31" i="21"/>
  <c r="Q26" i="21"/>
  <c r="M26" i="21"/>
  <c r="Q22" i="21"/>
  <c r="M22" i="21"/>
  <c r="Q19" i="21"/>
  <c r="M19" i="21"/>
  <c r="J19" i="21"/>
  <c r="Q15" i="21"/>
  <c r="M15" i="21"/>
  <c r="J15" i="21"/>
  <c r="F19" i="21" s="1"/>
  <c r="F15" i="21"/>
  <c r="Q12" i="21"/>
  <c r="M12" i="21"/>
  <c r="J12" i="21"/>
  <c r="AU5" i="21"/>
  <c r="AU4" i="21"/>
  <c r="M31" i="20"/>
  <c r="Q26" i="20"/>
  <c r="M26" i="20"/>
  <c r="Q22" i="20"/>
  <c r="M22" i="20"/>
  <c r="Q19" i="20"/>
  <c r="M19" i="20"/>
  <c r="J19" i="20"/>
  <c r="Q15" i="20"/>
  <c r="M15" i="20"/>
  <c r="J15" i="20"/>
  <c r="F19" i="20" s="1"/>
  <c r="F15" i="20"/>
  <c r="Q12" i="20"/>
  <c r="M12" i="20"/>
  <c r="J12" i="20"/>
  <c r="AU5" i="20"/>
  <c r="AU4" i="20"/>
  <c r="M31" i="19"/>
  <c r="Q26" i="19"/>
  <c r="M26" i="19"/>
  <c r="Q22" i="19"/>
  <c r="M22" i="19"/>
  <c r="Q19" i="19"/>
  <c r="M19" i="19"/>
  <c r="J19" i="19"/>
  <c r="Q15" i="19"/>
  <c r="M15" i="19"/>
  <c r="J15" i="19"/>
  <c r="F19" i="19" s="1"/>
  <c r="F15" i="19"/>
  <c r="Q12" i="19"/>
  <c r="M12" i="19"/>
  <c r="J12" i="19"/>
  <c r="AU5" i="19"/>
  <c r="AU4" i="19"/>
  <c r="M31" i="18"/>
  <c r="Q26" i="18"/>
  <c r="M26" i="18"/>
  <c r="Q22" i="18"/>
  <c r="M22" i="18"/>
  <c r="Q19" i="18"/>
  <c r="M19" i="18"/>
  <c r="J19" i="18"/>
  <c r="Q15" i="18"/>
  <c r="M15" i="18"/>
  <c r="J15" i="18"/>
  <c r="F19" i="18" s="1"/>
  <c r="F15" i="18"/>
  <c r="Q12" i="18"/>
  <c r="M12" i="18"/>
  <c r="J12" i="18"/>
  <c r="AU5" i="18"/>
  <c r="AU4" i="18"/>
  <c r="M31" i="17"/>
  <c r="Q26" i="17"/>
  <c r="M26" i="17"/>
  <c r="Q22" i="17"/>
  <c r="M22" i="17"/>
  <c r="Q19" i="17"/>
  <c r="M19" i="17"/>
  <c r="J19" i="17"/>
  <c r="Q15" i="17"/>
  <c r="M15" i="17"/>
  <c r="J15" i="17"/>
  <c r="F19" i="17" s="1"/>
  <c r="F15" i="17"/>
  <c r="Q12" i="17"/>
  <c r="M12" i="17"/>
  <c r="J12" i="17"/>
  <c r="AU5" i="17"/>
  <c r="AU4" i="17"/>
  <c r="M31" i="16"/>
  <c r="Q26" i="16"/>
  <c r="M26" i="16"/>
  <c r="Q22" i="16"/>
  <c r="M22" i="16"/>
  <c r="Q19" i="16"/>
  <c r="M19" i="16"/>
  <c r="J19" i="16"/>
  <c r="Q15" i="16"/>
  <c r="M15" i="16"/>
  <c r="J15" i="16"/>
  <c r="F19" i="16" s="1"/>
  <c r="F15" i="16"/>
  <c r="Q12" i="16"/>
  <c r="M12" i="16"/>
  <c r="J12" i="16"/>
  <c r="AU5" i="16"/>
  <c r="AU4" i="16"/>
  <c r="M31" i="15"/>
  <c r="Q26" i="15"/>
  <c r="M26" i="15"/>
  <c r="Q22" i="15"/>
  <c r="M22" i="15"/>
  <c r="Q19" i="15"/>
  <c r="M19" i="15"/>
  <c r="J19" i="15"/>
  <c r="Q15" i="15"/>
  <c r="M15" i="15"/>
  <c r="J15" i="15"/>
  <c r="F19" i="15" s="1"/>
  <c r="F15" i="15"/>
  <c r="Q12" i="15"/>
  <c r="M12" i="15"/>
  <c r="J12" i="15"/>
  <c r="AU5" i="15"/>
  <c r="AU4" i="15"/>
  <c r="M26" i="14"/>
  <c r="Q26" i="14" s="1"/>
  <c r="M22" i="14"/>
  <c r="Q22" i="14" s="1"/>
  <c r="F15" i="14"/>
  <c r="J15" i="14" s="1"/>
  <c r="F19" i="14" s="1"/>
  <c r="J19" i="14" s="1"/>
  <c r="M19" i="14" s="1"/>
  <c r="Q19" i="14" s="1"/>
  <c r="J12" i="14"/>
  <c r="M12" i="14" s="1"/>
  <c r="M31" i="13"/>
  <c r="Q26" i="13"/>
  <c r="M26" i="13"/>
  <c r="Q22" i="13"/>
  <c r="M22" i="13"/>
  <c r="Q19" i="13"/>
  <c r="M19" i="13"/>
  <c r="J19" i="13"/>
  <c r="Q15" i="13"/>
  <c r="M15" i="13"/>
  <c r="J15" i="13"/>
  <c r="F19" i="13" s="1"/>
  <c r="F15" i="13"/>
  <c r="Q12" i="13"/>
  <c r="M12" i="13"/>
  <c r="J12" i="13"/>
  <c r="AU5" i="13"/>
  <c r="AU4" i="13"/>
  <c r="M31" i="12"/>
  <c r="Q26" i="12"/>
  <c r="M26" i="12"/>
  <c r="Q22" i="12"/>
  <c r="M22" i="12"/>
  <c r="Q19" i="12"/>
  <c r="M19" i="12"/>
  <c r="J19" i="12"/>
  <c r="Q15" i="12"/>
  <c r="M15" i="12"/>
  <c r="J15" i="12"/>
  <c r="F19" i="12" s="1"/>
  <c r="F15" i="12"/>
  <c r="Q12" i="12"/>
  <c r="M12" i="12"/>
  <c r="J12" i="12"/>
  <c r="AU5" i="12"/>
  <c r="AU4" i="12"/>
  <c r="M31" i="11"/>
  <c r="Q26" i="11"/>
  <c r="M26" i="11"/>
  <c r="Q22" i="11"/>
  <c r="M22" i="11"/>
  <c r="Q19" i="11"/>
  <c r="M19" i="11"/>
  <c r="J19" i="11"/>
  <c r="Q15" i="11"/>
  <c r="M15" i="11"/>
  <c r="J15" i="11"/>
  <c r="F19" i="11" s="1"/>
  <c r="F15" i="11"/>
  <c r="Q12" i="11"/>
  <c r="M12" i="11"/>
  <c r="J12" i="11"/>
  <c r="AU5" i="11"/>
  <c r="AU4" i="11"/>
  <c r="M31" i="10"/>
  <c r="Q26" i="10"/>
  <c r="M26" i="10"/>
  <c r="Q22" i="10"/>
  <c r="M22" i="10"/>
  <c r="Q19" i="10"/>
  <c r="M19" i="10"/>
  <c r="J19" i="10"/>
  <c r="Q15" i="10"/>
  <c r="M15" i="10"/>
  <c r="J15" i="10"/>
  <c r="F19" i="10" s="1"/>
  <c r="F15" i="10"/>
  <c r="Q12" i="10"/>
  <c r="M12" i="10"/>
  <c r="J12" i="10"/>
  <c r="AU5" i="10"/>
  <c r="AU4" i="10"/>
  <c r="E20" i="36"/>
  <c r="F20" i="36"/>
  <c r="E24" i="36"/>
  <c r="F24" i="36"/>
  <c r="E28" i="36"/>
  <c r="F28" i="36"/>
  <c r="E32" i="36"/>
  <c r="F32" i="36" s="1"/>
  <c r="I37" i="36"/>
  <c r="J37" i="36"/>
  <c r="E41" i="36"/>
  <c r="I52" i="36"/>
  <c r="M15" i="24" l="1"/>
  <c r="Q15" i="24" s="1"/>
  <c r="Q12" i="24"/>
  <c r="M15" i="14"/>
  <c r="Q15" i="14" s="1"/>
  <c r="Q12" i="14"/>
  <c r="A6" i="1"/>
  <c r="F15" i="8"/>
  <c r="J15" i="8" s="1"/>
  <c r="M15" i="8" s="1"/>
  <c r="Q15" i="8" s="1"/>
  <c r="J12" i="8"/>
  <c r="M12" i="8" s="1"/>
  <c r="M26" i="8"/>
  <c r="Q26" i="8" s="1"/>
  <c r="M22" i="8"/>
  <c r="Q22" i="8" s="1"/>
  <c r="AU4" i="24" l="1"/>
  <c r="AU5" i="24" s="1"/>
  <c r="M31" i="24"/>
  <c r="AU4" i="14"/>
  <c r="AU5" i="14" s="1"/>
  <c r="M31" i="14"/>
  <c r="Q12" i="8"/>
  <c r="G44" i="1"/>
  <c r="G42" i="1"/>
  <c r="G40" i="1"/>
  <c r="G38" i="1"/>
  <c r="G36" i="1"/>
  <c r="G34" i="1"/>
  <c r="G28" i="1"/>
  <c r="G26" i="1"/>
  <c r="G32" i="1"/>
  <c r="G24" i="1"/>
  <c r="G20" i="1"/>
  <c r="G18" i="1"/>
  <c r="G6" i="1"/>
  <c r="G14" i="1"/>
  <c r="G10" i="1"/>
  <c r="G8" i="1"/>
  <c r="F44" i="1" l="1"/>
  <c r="H44" i="1" s="1"/>
  <c r="F42" i="1"/>
  <c r="H42" i="1" s="1"/>
  <c r="F40" i="1"/>
  <c r="H40" i="1" s="1"/>
  <c r="F38" i="1"/>
  <c r="H38" i="1" s="1"/>
  <c r="F36" i="1"/>
  <c r="H36" i="1" s="1"/>
  <c r="F34" i="1"/>
  <c r="H34" i="1" s="1"/>
  <c r="F32" i="1"/>
  <c r="H32" i="1" s="1"/>
  <c r="H30" i="1"/>
  <c r="F28" i="1"/>
  <c r="H28" i="1" s="1"/>
  <c r="F26" i="1"/>
  <c r="H26" i="1" s="1"/>
  <c r="E44" i="1"/>
  <c r="E42" i="1"/>
  <c r="E40" i="1"/>
  <c r="E38" i="1"/>
  <c r="E36" i="1"/>
  <c r="E34" i="1"/>
  <c r="E32" i="1"/>
  <c r="E30" i="1"/>
  <c r="E28" i="1"/>
  <c r="E26" i="1"/>
  <c r="D44" i="1"/>
  <c r="I44" i="1" s="1"/>
  <c r="I42" i="1"/>
  <c r="D40" i="1"/>
  <c r="I40" i="1" s="1"/>
  <c r="D38" i="1"/>
  <c r="I38" i="1" s="1"/>
  <c r="D36" i="1"/>
  <c r="I36" i="1" s="1"/>
  <c r="D34" i="1"/>
  <c r="I34" i="1" s="1"/>
  <c r="D32" i="1"/>
  <c r="I32" i="1" s="1"/>
  <c r="I30" i="1"/>
  <c r="D28" i="1"/>
  <c r="I28" i="1" s="1"/>
  <c r="D26" i="1"/>
  <c r="I26" i="1" s="1"/>
  <c r="A44" i="1"/>
  <c r="A42" i="1"/>
  <c r="A40" i="1"/>
  <c r="A38" i="1"/>
  <c r="A36" i="1"/>
  <c r="A34" i="1"/>
  <c r="A32" i="1"/>
  <c r="A30" i="1"/>
  <c r="A28" i="1"/>
  <c r="A26" i="1"/>
  <c r="F24" i="1"/>
  <c r="H24" i="1" s="1"/>
  <c r="E24" i="1"/>
  <c r="E22" i="1"/>
  <c r="E20" i="1"/>
  <c r="E18" i="1"/>
  <c r="E16" i="1"/>
  <c r="E14" i="1"/>
  <c r="D24" i="1"/>
  <c r="I24" i="1" s="1"/>
  <c r="I22" i="1"/>
  <c r="I20" i="1"/>
  <c r="I18" i="1"/>
  <c r="I16" i="1"/>
  <c r="A24" i="1"/>
  <c r="A22" i="1"/>
  <c r="A20" i="1"/>
  <c r="A18" i="1"/>
  <c r="A16" i="1"/>
  <c r="E12" i="1"/>
  <c r="D14" i="1"/>
  <c r="I14" i="1" s="1"/>
  <c r="I12" i="1"/>
  <c r="A14" i="1"/>
  <c r="A12" i="1"/>
  <c r="A10" i="1"/>
  <c r="E10" i="1"/>
  <c r="D10" i="1"/>
  <c r="I10" i="1" s="1"/>
  <c r="F8" i="1"/>
  <c r="H8" i="1" s="1"/>
  <c r="E8" i="1"/>
  <c r="D8" i="1"/>
  <c r="I8" i="1" s="1"/>
  <c r="A8" i="1"/>
  <c r="D6" i="1"/>
  <c r="E6" i="1"/>
  <c r="B2" i="1" l="1"/>
  <c r="I6" i="1"/>
  <c r="L44" i="1"/>
  <c r="K44" i="1"/>
  <c r="K42" i="1"/>
  <c r="L40" i="1"/>
  <c r="K40" i="1"/>
  <c r="L38" i="1"/>
  <c r="K38" i="1"/>
  <c r="L34" i="1"/>
  <c r="K34" i="1"/>
  <c r="L32" i="1"/>
  <c r="K32" i="1"/>
  <c r="L28" i="1"/>
  <c r="K28" i="1"/>
  <c r="L26" i="1"/>
  <c r="K26" i="1"/>
  <c r="L24" i="1"/>
  <c r="K24" i="1"/>
  <c r="L22" i="1"/>
  <c r="K22" i="1"/>
  <c r="L20" i="1"/>
  <c r="L14" i="1"/>
  <c r="K14" i="1"/>
  <c r="L10" i="1"/>
  <c r="K10" i="1"/>
  <c r="L8" i="1"/>
  <c r="K8" i="1"/>
  <c r="J8" i="1"/>
  <c r="J10" i="1"/>
  <c r="J14" i="1"/>
  <c r="J16" i="1"/>
  <c r="J20" i="1"/>
  <c r="K20" i="1" s="1"/>
  <c r="J24" i="1"/>
  <c r="J26" i="1"/>
  <c r="J30" i="1"/>
  <c r="K30" i="1" s="1"/>
  <c r="J34" i="1"/>
  <c r="J38" i="1"/>
  <c r="J42" i="1"/>
  <c r="L42" i="1" s="1"/>
  <c r="J12" i="1"/>
  <c r="L12" i="1" s="1"/>
  <c r="J18" i="1"/>
  <c r="K18" i="1" s="1"/>
  <c r="J22" i="1"/>
  <c r="J28" i="1"/>
  <c r="J32" i="1"/>
  <c r="J36" i="1"/>
  <c r="J40" i="1"/>
  <c r="J44" i="1"/>
  <c r="D46" i="1"/>
  <c r="J6" i="1"/>
  <c r="F18" i="1"/>
  <c r="H18" i="1" s="1"/>
  <c r="H16" i="1"/>
  <c r="F14" i="1"/>
  <c r="H14" i="1" s="1"/>
  <c r="F10" i="1"/>
  <c r="H10" i="1" s="1"/>
  <c r="F19" i="8"/>
  <c r="J19" i="8" s="1"/>
  <c r="M19" i="8" s="1"/>
  <c r="L18" i="1" l="1"/>
  <c r="L30" i="1"/>
  <c r="K12" i="1"/>
  <c r="L36" i="1"/>
  <c r="K36" i="1"/>
  <c r="L16" i="1"/>
  <c r="K16" i="1"/>
  <c r="L6" i="1"/>
  <c r="K6" i="1"/>
  <c r="Q19" i="8"/>
  <c r="AU4" i="8"/>
  <c r="AU5" i="8" s="1"/>
  <c r="F6" i="1" s="1"/>
  <c r="H6" i="1" s="1"/>
  <c r="M31" i="8"/>
  <c r="H22" i="1"/>
  <c r="F20" i="1"/>
  <c r="H20" i="1" s="1"/>
  <c r="H12" i="1"/>
  <c r="B50" i="1" l="1"/>
  <c r="B54" i="1"/>
  <c r="C57" i="1"/>
  <c r="D57" i="1" s="1"/>
  <c r="B61" i="1"/>
  <c r="B68" i="1"/>
  <c r="B72" i="1"/>
  <c r="C75" i="1"/>
  <c r="D75" i="1" s="1"/>
  <c r="B79" i="1"/>
  <c r="C82" i="1"/>
  <c r="D82" i="1" s="1"/>
  <c r="C54" i="1"/>
  <c r="D54" i="1" s="1"/>
  <c r="B58" i="1"/>
  <c r="C61" i="1"/>
  <c r="D61" i="1" s="1"/>
  <c r="B65" i="1"/>
  <c r="C68" i="1"/>
  <c r="D68" i="1" s="1"/>
  <c r="C79" i="1"/>
  <c r="D79" i="1" s="1"/>
  <c r="B59" i="1"/>
  <c r="C77" i="1"/>
  <c r="D77" i="1" s="1"/>
  <c r="C50" i="1"/>
  <c r="D50" i="1" s="1"/>
  <c r="B51" i="1"/>
  <c r="B55" i="1"/>
  <c r="C58" i="1"/>
  <c r="D58" i="1" s="1"/>
  <c r="B62" i="1"/>
  <c r="C65" i="1"/>
  <c r="D65" i="1" s="1"/>
  <c r="B69" i="1"/>
  <c r="C76" i="1"/>
  <c r="D76" i="1" s="1"/>
  <c r="B80" i="1"/>
  <c r="C83" i="1"/>
  <c r="D83" i="1" s="1"/>
  <c r="C55" i="1"/>
  <c r="D55" i="1" s="1"/>
  <c r="C62" i="1"/>
  <c r="D62" i="1" s="1"/>
  <c r="B66" i="1"/>
  <c r="C69" i="1"/>
  <c r="D69" i="1" s="1"/>
  <c r="B73" i="1"/>
  <c r="B77" i="1"/>
  <c r="C80" i="1"/>
  <c r="D80" i="1" s="1"/>
  <c r="B84" i="1"/>
  <c r="B56" i="1"/>
  <c r="B70" i="1"/>
  <c r="B81" i="1"/>
  <c r="C51" i="1"/>
  <c r="D51" i="1" s="1"/>
  <c r="B52" i="1"/>
  <c r="C52" i="1"/>
  <c r="D52" i="1" s="1"/>
  <c r="C56" i="1"/>
  <c r="D56" i="1" s="1"/>
  <c r="C59" i="1"/>
  <c r="D59" i="1" s="1"/>
  <c r="C63" i="1"/>
  <c r="D63" i="1" s="1"/>
  <c r="C70" i="1"/>
  <c r="D70" i="1" s="1"/>
  <c r="B74" i="1"/>
  <c r="B78" i="1"/>
  <c r="C81" i="1"/>
  <c r="D81" i="1" s="1"/>
  <c r="C49" i="1"/>
  <c r="D49" i="1" s="1"/>
  <c r="C67" i="1"/>
  <c r="D67" i="1" s="1"/>
  <c r="B75" i="1"/>
  <c r="B76" i="1"/>
  <c r="C73" i="1"/>
  <c r="D73" i="1" s="1"/>
  <c r="B53" i="1"/>
  <c r="B60" i="1"/>
  <c r="B64" i="1"/>
  <c r="B67" i="1"/>
  <c r="B71" i="1"/>
  <c r="C74" i="1"/>
  <c r="D74" i="1" s="1"/>
  <c r="C78" i="1"/>
  <c r="D78" i="1" s="1"/>
  <c r="B49" i="1"/>
  <c r="B57" i="1"/>
  <c r="C60" i="1"/>
  <c r="D60" i="1" s="1"/>
  <c r="C64" i="1"/>
  <c r="D64" i="1" s="1"/>
  <c r="C71" i="1"/>
  <c r="D71" i="1" s="1"/>
  <c r="B82" i="1"/>
  <c r="C72" i="1"/>
  <c r="D72" i="1" s="1"/>
  <c r="B83" i="1"/>
  <c r="C66" i="1"/>
  <c r="D66" i="1" s="1"/>
  <c r="C84" i="1"/>
  <c r="D84" i="1" s="1"/>
  <c r="C53" i="1"/>
  <c r="D53" i="1" s="1"/>
  <c r="B63" i="1"/>
  <c r="I46" i="1"/>
  <c r="J46" i="1"/>
  <c r="L46" i="1" l="1"/>
  <c r="K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200-000001000000}">
      <text>
        <r>
          <rPr>
            <sz val="8"/>
            <color indexed="81"/>
            <rFont val="Tahoma"/>
            <family val="2"/>
          </rPr>
          <t>Enter initials of person who entered the data</t>
        </r>
      </text>
    </comment>
    <comment ref="AQ10" authorId="1" shapeId="0" xr:uid="{00000000-0006-0000-0200-000002000000}">
      <text>
        <r>
          <rPr>
            <b/>
            <sz val="8"/>
            <color indexed="81"/>
            <rFont val="Tahoma"/>
            <family val="2"/>
          </rPr>
          <t>Chris: Josh (Wildland Hydrology, Inc.) said to use the upper values as the category delineations</t>
        </r>
      </text>
    </comment>
    <comment ref="AT10" authorId="1" shapeId="0" xr:uid="{00000000-0006-0000-0200-000003000000}">
      <text>
        <r>
          <rPr>
            <b/>
            <sz val="8"/>
            <color indexed="81"/>
            <rFont val="Tahoma"/>
            <family val="2"/>
          </rPr>
          <t>Chris: Josh (Wildland Hydrology, Inc.) said to use the upper values as the category delineations</t>
        </r>
      </text>
    </comment>
    <comment ref="AW10" authorId="1" shapeId="0" xr:uid="{00000000-0006-0000-0200-000004000000}">
      <text>
        <r>
          <rPr>
            <b/>
            <sz val="8"/>
            <color indexed="81"/>
            <rFont val="Tahoma"/>
            <family val="2"/>
          </rPr>
          <t>Chris: Josh (Wildland Hydrology, Inc.) said to use the upper values as the category delineations</t>
        </r>
      </text>
    </comment>
    <comment ref="AZ10" authorId="1" shapeId="0" xr:uid="{00000000-0006-0000-0200-000005000000}">
      <text>
        <r>
          <rPr>
            <b/>
            <sz val="8"/>
            <color indexed="81"/>
            <rFont val="Tahoma"/>
            <family val="2"/>
          </rPr>
          <t>Chris: Josh (Wildland Hydrology, Inc.) said to use the upper values as the category delineations</t>
        </r>
      </text>
    </comment>
    <comment ref="BC10" authorId="1" shapeId="0" xr:uid="{00000000-0006-0000-0200-000006000000}">
      <text>
        <r>
          <rPr>
            <b/>
            <sz val="8"/>
            <color indexed="81"/>
            <rFont val="Tahoma"/>
            <family val="2"/>
          </rPr>
          <t>Chris: Josh (Wildland Hydrology, Inc.) said to use the upper values as the category delineations</t>
        </r>
      </text>
    </comment>
    <comment ref="BF10" authorId="1" shapeId="0" xr:uid="{00000000-0006-0000-0200-000007000000}">
      <text>
        <r>
          <rPr>
            <b/>
            <sz val="8"/>
            <color indexed="81"/>
            <rFont val="Tahoma"/>
            <family val="2"/>
          </rPr>
          <t>Chris: Josh (Wildland Hydrology, Inc.) said to use the upper values as the category delineations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400-000001000000}">
      <text>
        <r>
          <rPr>
            <sz val="8"/>
            <color indexed="81"/>
            <rFont val="Tahoma"/>
            <family val="2"/>
          </rPr>
          <t>Enter initials of person who entered the data</t>
        </r>
      </text>
    </comment>
    <comment ref="AQ10" authorId="1" shapeId="0" xr:uid="{00000000-0006-0000-1400-000002000000}">
      <text>
        <r>
          <rPr>
            <b/>
            <sz val="8"/>
            <color indexed="81"/>
            <rFont val="Tahoma"/>
            <family val="2"/>
          </rPr>
          <t>Chris: Josh (Wildland Hydrology, Inc.) said to use the upper values as the category delineations</t>
        </r>
      </text>
    </comment>
    <comment ref="AT10" authorId="1" shapeId="0" xr:uid="{00000000-0006-0000-1400-000003000000}">
      <text>
        <r>
          <rPr>
            <b/>
            <sz val="8"/>
            <color indexed="81"/>
            <rFont val="Tahoma"/>
            <family val="2"/>
          </rPr>
          <t>Chris: Josh (Wildland Hydrology, Inc.) said to use the upper values as the category delineations</t>
        </r>
      </text>
    </comment>
    <comment ref="AW10" authorId="1" shapeId="0" xr:uid="{00000000-0006-0000-1400-000004000000}">
      <text>
        <r>
          <rPr>
            <b/>
            <sz val="8"/>
            <color indexed="81"/>
            <rFont val="Tahoma"/>
            <family val="2"/>
          </rPr>
          <t>Chris: Josh (Wildland Hydrology, Inc.) said to use the upper values as the category delineations</t>
        </r>
      </text>
    </comment>
    <comment ref="AZ10" authorId="1" shapeId="0" xr:uid="{00000000-0006-0000-1400-000005000000}">
      <text>
        <r>
          <rPr>
            <b/>
            <sz val="8"/>
            <color indexed="81"/>
            <rFont val="Tahoma"/>
            <family val="2"/>
          </rPr>
          <t>Chris: Josh (Wildland Hydrology, Inc.) said to use the upper values as the category delineations</t>
        </r>
      </text>
    </comment>
    <comment ref="BC10" authorId="1" shapeId="0" xr:uid="{00000000-0006-0000-1400-000006000000}">
      <text>
        <r>
          <rPr>
            <b/>
            <sz val="8"/>
            <color indexed="81"/>
            <rFont val="Tahoma"/>
            <family val="2"/>
          </rPr>
          <t>Chris: Josh (Wildland Hydrology, Inc.) said to use the upper values as the category delineations</t>
        </r>
      </text>
    </comment>
    <comment ref="BF10" authorId="1" shapeId="0" xr:uid="{00000000-0006-0000-1400-000007000000}">
      <text>
        <r>
          <rPr>
            <b/>
            <sz val="8"/>
            <color indexed="81"/>
            <rFont val="Tahoma"/>
            <family val="2"/>
          </rPr>
          <t>Chris: Josh (Wildland Hydrology, Inc.) said to use the upper values as the category delineations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600-000001000000}">
      <text>
        <r>
          <rPr>
            <sz val="8"/>
            <color indexed="81"/>
            <rFont val="Tahoma"/>
            <family val="2"/>
          </rPr>
          <t>Enter initials of person who entered the data</t>
        </r>
      </text>
    </comment>
    <comment ref="AQ10" authorId="1" shapeId="0" xr:uid="{00000000-0006-0000-1600-000002000000}">
      <text>
        <r>
          <rPr>
            <b/>
            <sz val="8"/>
            <color indexed="81"/>
            <rFont val="Tahoma"/>
            <family val="2"/>
          </rPr>
          <t>Chris: Josh (Wildland Hydrology, Inc.) said to use the upper values as the category delineations</t>
        </r>
      </text>
    </comment>
    <comment ref="AT10" authorId="1" shapeId="0" xr:uid="{00000000-0006-0000-1600-000003000000}">
      <text>
        <r>
          <rPr>
            <b/>
            <sz val="8"/>
            <color indexed="81"/>
            <rFont val="Tahoma"/>
            <family val="2"/>
          </rPr>
          <t>Chris: Josh (Wildland Hydrology, Inc.) said to use the upper values as the category delineations</t>
        </r>
      </text>
    </comment>
    <comment ref="AW10" authorId="1" shapeId="0" xr:uid="{00000000-0006-0000-1600-000004000000}">
      <text>
        <r>
          <rPr>
            <b/>
            <sz val="8"/>
            <color indexed="81"/>
            <rFont val="Tahoma"/>
            <family val="2"/>
          </rPr>
          <t>Chris: Josh (Wildland Hydrology, Inc.) said to use the upper values as the category delineations</t>
        </r>
      </text>
    </comment>
    <comment ref="AZ10" authorId="1" shapeId="0" xr:uid="{00000000-0006-0000-1600-000005000000}">
      <text>
        <r>
          <rPr>
            <b/>
            <sz val="8"/>
            <color indexed="81"/>
            <rFont val="Tahoma"/>
            <family val="2"/>
          </rPr>
          <t>Chris: Josh (Wildland Hydrology, Inc.) said to use the upper values as the category delineations</t>
        </r>
      </text>
    </comment>
    <comment ref="BC10" authorId="1" shapeId="0" xr:uid="{00000000-0006-0000-1600-000006000000}">
      <text>
        <r>
          <rPr>
            <b/>
            <sz val="8"/>
            <color indexed="81"/>
            <rFont val="Tahoma"/>
            <family val="2"/>
          </rPr>
          <t>Chris: Josh (Wildland Hydrology, Inc.) said to use the upper values as the category delineations</t>
        </r>
      </text>
    </comment>
    <comment ref="BF10" authorId="1" shapeId="0" xr:uid="{00000000-0006-0000-1600-000007000000}">
      <text>
        <r>
          <rPr>
            <b/>
            <sz val="8"/>
            <color indexed="81"/>
            <rFont val="Tahoma"/>
            <family val="2"/>
          </rPr>
          <t>Chris: Josh (Wildland Hydrology, Inc.) said to use the upper values as the category delineations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800-000001000000}">
      <text>
        <r>
          <rPr>
            <sz val="8"/>
            <color indexed="81"/>
            <rFont val="Tahoma"/>
            <family val="2"/>
          </rPr>
          <t>Enter initials of person who entered the data</t>
        </r>
      </text>
    </comment>
    <comment ref="AQ10" authorId="1" shapeId="0" xr:uid="{00000000-0006-0000-1800-000002000000}">
      <text>
        <r>
          <rPr>
            <b/>
            <sz val="8"/>
            <color indexed="81"/>
            <rFont val="Tahoma"/>
            <family val="2"/>
          </rPr>
          <t>Chris: Josh (Wildland Hydrology, Inc.) said to use the upper values as the category delineations</t>
        </r>
      </text>
    </comment>
    <comment ref="AT10" authorId="1" shapeId="0" xr:uid="{00000000-0006-0000-1800-000003000000}">
      <text>
        <r>
          <rPr>
            <b/>
            <sz val="8"/>
            <color indexed="81"/>
            <rFont val="Tahoma"/>
            <family val="2"/>
          </rPr>
          <t>Chris: Josh (Wildland Hydrology, Inc.) said to use the upper values as the category delineations</t>
        </r>
      </text>
    </comment>
    <comment ref="AW10" authorId="1" shapeId="0" xr:uid="{00000000-0006-0000-1800-000004000000}">
      <text>
        <r>
          <rPr>
            <b/>
            <sz val="8"/>
            <color indexed="81"/>
            <rFont val="Tahoma"/>
            <family val="2"/>
          </rPr>
          <t>Chris: Josh (Wildland Hydrology, Inc.) said to use the upper values as the category delineations</t>
        </r>
      </text>
    </comment>
    <comment ref="AZ10" authorId="1" shapeId="0" xr:uid="{00000000-0006-0000-1800-000005000000}">
      <text>
        <r>
          <rPr>
            <b/>
            <sz val="8"/>
            <color indexed="81"/>
            <rFont val="Tahoma"/>
            <family val="2"/>
          </rPr>
          <t>Chris: Josh (Wildland Hydrology, Inc.) said to use the upper values as the category delineations</t>
        </r>
      </text>
    </comment>
    <comment ref="BC10" authorId="1" shapeId="0" xr:uid="{00000000-0006-0000-1800-000006000000}">
      <text>
        <r>
          <rPr>
            <b/>
            <sz val="8"/>
            <color indexed="81"/>
            <rFont val="Tahoma"/>
            <family val="2"/>
          </rPr>
          <t>Chris: Josh (Wildland Hydrology, Inc.) said to use the upper values as the category delineations</t>
        </r>
      </text>
    </comment>
    <comment ref="BF10" authorId="1" shapeId="0" xr:uid="{00000000-0006-0000-1800-000007000000}">
      <text>
        <r>
          <rPr>
            <b/>
            <sz val="8"/>
            <color indexed="81"/>
            <rFont val="Tahoma"/>
            <family val="2"/>
          </rPr>
          <t>Chris: Josh (Wildland Hydrology, Inc.) said to use the upper values as the category delineations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A00-000001000000}">
      <text>
        <r>
          <rPr>
            <sz val="8"/>
            <color indexed="81"/>
            <rFont val="Tahoma"/>
            <family val="2"/>
          </rPr>
          <t>Enter initials of person who entered the data</t>
        </r>
      </text>
    </comment>
    <comment ref="AQ10" authorId="1" shapeId="0" xr:uid="{00000000-0006-0000-1A00-000002000000}">
      <text>
        <r>
          <rPr>
            <b/>
            <sz val="8"/>
            <color indexed="81"/>
            <rFont val="Tahoma"/>
            <family val="2"/>
          </rPr>
          <t>Chris: Josh (Wildland Hydrology, Inc.) said to use the upper values as the category delineations</t>
        </r>
      </text>
    </comment>
    <comment ref="AT10" authorId="1" shapeId="0" xr:uid="{00000000-0006-0000-1A00-000003000000}">
      <text>
        <r>
          <rPr>
            <b/>
            <sz val="8"/>
            <color indexed="81"/>
            <rFont val="Tahoma"/>
            <family val="2"/>
          </rPr>
          <t>Chris: Josh (Wildland Hydrology, Inc.) said to use the upper values as the category delineations</t>
        </r>
      </text>
    </comment>
    <comment ref="AW10" authorId="1" shapeId="0" xr:uid="{00000000-0006-0000-1A00-000004000000}">
      <text>
        <r>
          <rPr>
            <b/>
            <sz val="8"/>
            <color indexed="81"/>
            <rFont val="Tahoma"/>
            <family val="2"/>
          </rPr>
          <t>Chris: Josh (Wildland Hydrology, Inc.) said to use the upper values as the category delineations</t>
        </r>
      </text>
    </comment>
    <comment ref="AZ10" authorId="1" shapeId="0" xr:uid="{00000000-0006-0000-1A00-000005000000}">
      <text>
        <r>
          <rPr>
            <b/>
            <sz val="8"/>
            <color indexed="81"/>
            <rFont val="Tahoma"/>
            <family val="2"/>
          </rPr>
          <t>Chris: Josh (Wildland Hydrology, Inc.) said to use the upper values as the category delineations</t>
        </r>
      </text>
    </comment>
    <comment ref="BC10" authorId="1" shapeId="0" xr:uid="{00000000-0006-0000-1A00-000006000000}">
      <text>
        <r>
          <rPr>
            <b/>
            <sz val="8"/>
            <color indexed="81"/>
            <rFont val="Tahoma"/>
            <family val="2"/>
          </rPr>
          <t>Chris: Josh (Wildland Hydrology, Inc.) said to use the upper values as the category delineations</t>
        </r>
      </text>
    </comment>
    <comment ref="BF10" authorId="1" shapeId="0" xr:uid="{00000000-0006-0000-1A00-000007000000}">
      <text>
        <r>
          <rPr>
            <b/>
            <sz val="8"/>
            <color indexed="81"/>
            <rFont val="Tahoma"/>
            <family val="2"/>
          </rPr>
          <t>Chris: Josh (Wildland Hydrology, Inc.) said to use the upper values as the category delineations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C00-000001000000}">
      <text>
        <r>
          <rPr>
            <sz val="8"/>
            <color indexed="81"/>
            <rFont val="Tahoma"/>
            <family val="2"/>
          </rPr>
          <t>Enter initials of person who entered the data</t>
        </r>
      </text>
    </comment>
    <comment ref="AQ10" authorId="1" shapeId="0" xr:uid="{00000000-0006-0000-1C00-000002000000}">
      <text>
        <r>
          <rPr>
            <b/>
            <sz val="8"/>
            <color indexed="81"/>
            <rFont val="Tahoma"/>
            <family val="2"/>
          </rPr>
          <t>Chris: Josh (Wildland Hydrology, Inc.) said to use the upper values as the category delineations</t>
        </r>
      </text>
    </comment>
    <comment ref="AT10" authorId="1" shapeId="0" xr:uid="{00000000-0006-0000-1C00-000003000000}">
      <text>
        <r>
          <rPr>
            <b/>
            <sz val="8"/>
            <color indexed="81"/>
            <rFont val="Tahoma"/>
            <family val="2"/>
          </rPr>
          <t>Chris: Josh (Wildland Hydrology, Inc.) said to use the upper values as the category delineations</t>
        </r>
      </text>
    </comment>
    <comment ref="AW10" authorId="1" shapeId="0" xr:uid="{00000000-0006-0000-1C00-000004000000}">
      <text>
        <r>
          <rPr>
            <b/>
            <sz val="8"/>
            <color indexed="81"/>
            <rFont val="Tahoma"/>
            <family val="2"/>
          </rPr>
          <t>Chris: Josh (Wildland Hydrology, Inc.) said to use the upper values as the category delineations</t>
        </r>
      </text>
    </comment>
    <comment ref="AZ10" authorId="1" shapeId="0" xr:uid="{00000000-0006-0000-1C00-000005000000}">
      <text>
        <r>
          <rPr>
            <b/>
            <sz val="8"/>
            <color indexed="81"/>
            <rFont val="Tahoma"/>
            <family val="2"/>
          </rPr>
          <t>Chris: Josh (Wildland Hydrology, Inc.) said to use the upper values as the category delineations</t>
        </r>
      </text>
    </comment>
    <comment ref="BC10" authorId="1" shapeId="0" xr:uid="{00000000-0006-0000-1C00-000006000000}">
      <text>
        <r>
          <rPr>
            <b/>
            <sz val="8"/>
            <color indexed="81"/>
            <rFont val="Tahoma"/>
            <family val="2"/>
          </rPr>
          <t>Chris: Josh (Wildland Hydrology, Inc.) said to use the upper values as the category delineations</t>
        </r>
      </text>
    </comment>
    <comment ref="BF10" authorId="1" shapeId="0" xr:uid="{00000000-0006-0000-1C00-000007000000}">
      <text>
        <r>
          <rPr>
            <b/>
            <sz val="8"/>
            <color indexed="81"/>
            <rFont val="Tahoma"/>
            <family val="2"/>
          </rPr>
          <t>Chris: Josh (Wildland Hydrology, Inc.) said to use the upper values as the category delineations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E00-000001000000}">
      <text>
        <r>
          <rPr>
            <sz val="8"/>
            <color indexed="81"/>
            <rFont val="Tahoma"/>
            <family val="2"/>
          </rPr>
          <t>Enter initials of person who entered the data</t>
        </r>
      </text>
    </comment>
    <comment ref="AQ10" authorId="1" shapeId="0" xr:uid="{00000000-0006-0000-1E00-000002000000}">
      <text>
        <r>
          <rPr>
            <b/>
            <sz val="8"/>
            <color indexed="81"/>
            <rFont val="Tahoma"/>
            <family val="2"/>
          </rPr>
          <t>Chris: Josh (Wildland Hydrology, Inc.) said to use the upper values as the category delineations</t>
        </r>
      </text>
    </comment>
    <comment ref="AT10" authorId="1" shapeId="0" xr:uid="{00000000-0006-0000-1E00-000003000000}">
      <text>
        <r>
          <rPr>
            <b/>
            <sz val="8"/>
            <color indexed="81"/>
            <rFont val="Tahoma"/>
            <family val="2"/>
          </rPr>
          <t>Chris: Josh (Wildland Hydrology, Inc.) said to use the upper values as the category delineations</t>
        </r>
      </text>
    </comment>
    <comment ref="AW10" authorId="1" shapeId="0" xr:uid="{00000000-0006-0000-1E00-000004000000}">
      <text>
        <r>
          <rPr>
            <b/>
            <sz val="8"/>
            <color indexed="81"/>
            <rFont val="Tahoma"/>
            <family val="2"/>
          </rPr>
          <t>Chris: Josh (Wildland Hydrology, Inc.) said to use the upper values as the category delineations</t>
        </r>
      </text>
    </comment>
    <comment ref="AZ10" authorId="1" shapeId="0" xr:uid="{00000000-0006-0000-1E00-000005000000}">
      <text>
        <r>
          <rPr>
            <b/>
            <sz val="8"/>
            <color indexed="81"/>
            <rFont val="Tahoma"/>
            <family val="2"/>
          </rPr>
          <t>Chris: Josh (Wildland Hydrology, Inc.) said to use the upper values as the category delineations</t>
        </r>
      </text>
    </comment>
    <comment ref="BC10" authorId="1" shapeId="0" xr:uid="{00000000-0006-0000-1E00-000006000000}">
      <text>
        <r>
          <rPr>
            <b/>
            <sz val="8"/>
            <color indexed="81"/>
            <rFont val="Tahoma"/>
            <family val="2"/>
          </rPr>
          <t>Chris: Josh (Wildland Hydrology, Inc.) said to use the upper values as the category delineations</t>
        </r>
      </text>
    </comment>
    <comment ref="BF10" authorId="1" shapeId="0" xr:uid="{00000000-0006-0000-1E00-000007000000}">
      <text>
        <r>
          <rPr>
            <b/>
            <sz val="8"/>
            <color indexed="81"/>
            <rFont val="Tahoma"/>
            <family val="2"/>
          </rPr>
          <t>Chris: Josh (Wildland Hydrology, Inc.) said to use the upper values as the category delineations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2000-000001000000}">
      <text>
        <r>
          <rPr>
            <sz val="8"/>
            <color indexed="81"/>
            <rFont val="Tahoma"/>
            <family val="2"/>
          </rPr>
          <t>Enter initials of person who entered the data</t>
        </r>
      </text>
    </comment>
    <comment ref="AQ10" authorId="1" shapeId="0" xr:uid="{00000000-0006-0000-2000-000002000000}">
      <text>
        <r>
          <rPr>
            <b/>
            <sz val="8"/>
            <color indexed="81"/>
            <rFont val="Tahoma"/>
            <family val="2"/>
          </rPr>
          <t>Chris: Josh (Wildland Hydrology, Inc.) said to use the upper values as the category delineations</t>
        </r>
      </text>
    </comment>
    <comment ref="AT10" authorId="1" shapeId="0" xr:uid="{00000000-0006-0000-2000-000003000000}">
      <text>
        <r>
          <rPr>
            <b/>
            <sz val="8"/>
            <color indexed="81"/>
            <rFont val="Tahoma"/>
            <family val="2"/>
          </rPr>
          <t>Chris: Josh (Wildland Hydrology, Inc.) said to use the upper values as the category delineations</t>
        </r>
      </text>
    </comment>
    <comment ref="AW10" authorId="1" shapeId="0" xr:uid="{00000000-0006-0000-2000-000004000000}">
      <text>
        <r>
          <rPr>
            <b/>
            <sz val="8"/>
            <color indexed="81"/>
            <rFont val="Tahoma"/>
            <family val="2"/>
          </rPr>
          <t>Chris: Josh (Wildland Hydrology, Inc.) said to use the upper values as the category delineations</t>
        </r>
      </text>
    </comment>
    <comment ref="AZ10" authorId="1" shapeId="0" xr:uid="{00000000-0006-0000-2000-000005000000}">
      <text>
        <r>
          <rPr>
            <b/>
            <sz val="8"/>
            <color indexed="81"/>
            <rFont val="Tahoma"/>
            <family val="2"/>
          </rPr>
          <t>Chris: Josh (Wildland Hydrology, Inc.) said to use the upper values as the category delineations</t>
        </r>
      </text>
    </comment>
    <comment ref="BC10" authorId="1" shapeId="0" xr:uid="{00000000-0006-0000-2000-000006000000}">
      <text>
        <r>
          <rPr>
            <b/>
            <sz val="8"/>
            <color indexed="81"/>
            <rFont val="Tahoma"/>
            <family val="2"/>
          </rPr>
          <t>Chris: Josh (Wildland Hydrology, Inc.) said to use the upper values as the category delineations</t>
        </r>
      </text>
    </comment>
    <comment ref="BF10" authorId="1" shapeId="0" xr:uid="{00000000-0006-0000-2000-000007000000}">
      <text>
        <r>
          <rPr>
            <b/>
            <sz val="8"/>
            <color indexed="81"/>
            <rFont val="Tahoma"/>
            <family val="2"/>
          </rPr>
          <t>Chris: Josh (Wildland Hydrology, Inc.) said to use the upper values as the category delineations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2200-000001000000}">
      <text>
        <r>
          <rPr>
            <sz val="8"/>
            <color indexed="81"/>
            <rFont val="Tahoma"/>
            <family val="2"/>
          </rPr>
          <t>Enter initials of person who entered the data</t>
        </r>
      </text>
    </comment>
    <comment ref="AQ10" authorId="1" shapeId="0" xr:uid="{00000000-0006-0000-2200-000002000000}">
      <text>
        <r>
          <rPr>
            <b/>
            <sz val="8"/>
            <color indexed="81"/>
            <rFont val="Tahoma"/>
            <family val="2"/>
          </rPr>
          <t>Chris: Josh (Wildland Hydrology, Inc.) said to use the upper values as the category delineations</t>
        </r>
      </text>
    </comment>
    <comment ref="AT10" authorId="1" shapeId="0" xr:uid="{00000000-0006-0000-2200-000003000000}">
      <text>
        <r>
          <rPr>
            <b/>
            <sz val="8"/>
            <color indexed="81"/>
            <rFont val="Tahoma"/>
            <family val="2"/>
          </rPr>
          <t>Chris: Josh (Wildland Hydrology, Inc.) said to use the upper values as the category delineations</t>
        </r>
      </text>
    </comment>
    <comment ref="AW10" authorId="1" shapeId="0" xr:uid="{00000000-0006-0000-2200-000004000000}">
      <text>
        <r>
          <rPr>
            <b/>
            <sz val="8"/>
            <color indexed="81"/>
            <rFont val="Tahoma"/>
            <family val="2"/>
          </rPr>
          <t>Chris: Josh (Wildland Hydrology, Inc.) said to use the upper values as the category delineations</t>
        </r>
      </text>
    </comment>
    <comment ref="AZ10" authorId="1" shapeId="0" xr:uid="{00000000-0006-0000-2200-000005000000}">
      <text>
        <r>
          <rPr>
            <b/>
            <sz val="8"/>
            <color indexed="81"/>
            <rFont val="Tahoma"/>
            <family val="2"/>
          </rPr>
          <t>Chris: Josh (Wildland Hydrology, Inc.) said to use the upper values as the category delineations</t>
        </r>
      </text>
    </comment>
    <comment ref="BC10" authorId="1" shapeId="0" xr:uid="{00000000-0006-0000-2200-000006000000}">
      <text>
        <r>
          <rPr>
            <b/>
            <sz val="8"/>
            <color indexed="81"/>
            <rFont val="Tahoma"/>
            <family val="2"/>
          </rPr>
          <t>Chris: Josh (Wildland Hydrology, Inc.) said to use the upper values as the category delineations</t>
        </r>
      </text>
    </comment>
    <comment ref="BF10" authorId="1" shapeId="0" xr:uid="{00000000-0006-0000-2200-000007000000}">
      <text>
        <r>
          <rPr>
            <b/>
            <sz val="8"/>
            <color indexed="81"/>
            <rFont val="Tahoma"/>
            <family val="2"/>
          </rPr>
          <t>Chris: Josh (Wildland Hydrology, Inc.) said to use the upper values as the category delineations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2400-000001000000}">
      <text>
        <r>
          <rPr>
            <sz val="8"/>
            <color indexed="81"/>
            <rFont val="Tahoma"/>
            <family val="2"/>
          </rPr>
          <t>Enter initials of person who entered the data</t>
        </r>
      </text>
    </comment>
    <comment ref="AQ10" authorId="1" shapeId="0" xr:uid="{00000000-0006-0000-2400-000002000000}">
      <text>
        <r>
          <rPr>
            <b/>
            <sz val="8"/>
            <color indexed="81"/>
            <rFont val="Tahoma"/>
            <family val="2"/>
          </rPr>
          <t>Chris: Josh (Wildland Hydrology, Inc.) said to use the upper values as the category delineations</t>
        </r>
      </text>
    </comment>
    <comment ref="AT10" authorId="1" shapeId="0" xr:uid="{00000000-0006-0000-2400-000003000000}">
      <text>
        <r>
          <rPr>
            <b/>
            <sz val="8"/>
            <color indexed="81"/>
            <rFont val="Tahoma"/>
            <family val="2"/>
          </rPr>
          <t>Chris: Josh (Wildland Hydrology, Inc.) said to use the upper values as the category delineations</t>
        </r>
      </text>
    </comment>
    <comment ref="AW10" authorId="1" shapeId="0" xr:uid="{00000000-0006-0000-2400-000004000000}">
      <text>
        <r>
          <rPr>
            <b/>
            <sz val="8"/>
            <color indexed="81"/>
            <rFont val="Tahoma"/>
            <family val="2"/>
          </rPr>
          <t>Chris: Josh (Wildland Hydrology, Inc.) said to use the upper values as the category delineations</t>
        </r>
      </text>
    </comment>
    <comment ref="AZ10" authorId="1" shapeId="0" xr:uid="{00000000-0006-0000-2400-000005000000}">
      <text>
        <r>
          <rPr>
            <b/>
            <sz val="8"/>
            <color indexed="81"/>
            <rFont val="Tahoma"/>
            <family val="2"/>
          </rPr>
          <t>Chris: Josh (Wildland Hydrology, Inc.) said to use the upper values as the category delineations</t>
        </r>
      </text>
    </comment>
    <comment ref="BC10" authorId="1" shapeId="0" xr:uid="{00000000-0006-0000-2400-000006000000}">
      <text>
        <r>
          <rPr>
            <b/>
            <sz val="8"/>
            <color indexed="81"/>
            <rFont val="Tahoma"/>
            <family val="2"/>
          </rPr>
          <t>Chris: Josh (Wildland Hydrology, Inc.) said to use the upper values as the category delineations</t>
        </r>
      </text>
    </comment>
    <comment ref="BF10" authorId="1" shapeId="0" xr:uid="{00000000-0006-0000-2400-000007000000}">
      <text>
        <r>
          <rPr>
            <b/>
            <sz val="8"/>
            <color indexed="81"/>
            <rFont val="Tahoma"/>
            <family val="2"/>
          </rPr>
          <t>Chris: Josh (Wildland Hydrology, Inc.) said to use the upper values as the category delineations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2600-000001000000}">
      <text>
        <r>
          <rPr>
            <sz val="8"/>
            <color indexed="81"/>
            <rFont val="Tahoma"/>
            <family val="2"/>
          </rPr>
          <t>Enter initials of person who entered the data</t>
        </r>
      </text>
    </comment>
    <comment ref="AQ10" authorId="1" shapeId="0" xr:uid="{00000000-0006-0000-2600-000002000000}">
      <text>
        <r>
          <rPr>
            <b/>
            <sz val="8"/>
            <color indexed="81"/>
            <rFont val="Tahoma"/>
            <family val="2"/>
          </rPr>
          <t>Chris: Josh (Wildland Hydrology, Inc.) said to use the upper values as the category delineations</t>
        </r>
      </text>
    </comment>
    <comment ref="AT10" authorId="1" shapeId="0" xr:uid="{00000000-0006-0000-2600-000003000000}">
      <text>
        <r>
          <rPr>
            <b/>
            <sz val="8"/>
            <color indexed="81"/>
            <rFont val="Tahoma"/>
            <family val="2"/>
          </rPr>
          <t>Chris: Josh (Wildland Hydrology, Inc.) said to use the upper values as the category delineations</t>
        </r>
      </text>
    </comment>
    <comment ref="AW10" authorId="1" shapeId="0" xr:uid="{00000000-0006-0000-2600-000004000000}">
      <text>
        <r>
          <rPr>
            <b/>
            <sz val="8"/>
            <color indexed="81"/>
            <rFont val="Tahoma"/>
            <family val="2"/>
          </rPr>
          <t>Chris: Josh (Wildland Hydrology, Inc.) said to use the upper values as the category delineations</t>
        </r>
      </text>
    </comment>
    <comment ref="AZ10" authorId="1" shapeId="0" xr:uid="{00000000-0006-0000-2600-000005000000}">
      <text>
        <r>
          <rPr>
            <b/>
            <sz val="8"/>
            <color indexed="81"/>
            <rFont val="Tahoma"/>
            <family val="2"/>
          </rPr>
          <t>Chris: Josh (Wildland Hydrology, Inc.) said to use the upper values as the category delineations</t>
        </r>
      </text>
    </comment>
    <comment ref="BC10" authorId="1" shapeId="0" xr:uid="{00000000-0006-0000-2600-000006000000}">
      <text>
        <r>
          <rPr>
            <b/>
            <sz val="8"/>
            <color indexed="81"/>
            <rFont val="Tahoma"/>
            <family val="2"/>
          </rPr>
          <t>Chris: Josh (Wildland Hydrology, Inc.) said to use the upper values as the category delineations</t>
        </r>
      </text>
    </comment>
    <comment ref="BF10" authorId="1" shapeId="0" xr:uid="{00000000-0006-0000-2600-000007000000}">
      <text>
        <r>
          <rPr>
            <b/>
            <sz val="8"/>
            <color indexed="81"/>
            <rFont val="Tahoma"/>
            <family val="2"/>
          </rPr>
          <t>Chris: Josh (Wildland Hydrology, Inc.) said to use the upper values as the category delineations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400-000001000000}">
      <text>
        <r>
          <rPr>
            <sz val="8"/>
            <color indexed="81"/>
            <rFont val="Tahoma"/>
            <family val="2"/>
          </rPr>
          <t>Enter initials of person who entered the data</t>
        </r>
      </text>
    </comment>
    <comment ref="AQ10" authorId="1" shapeId="0" xr:uid="{00000000-0006-0000-0400-000002000000}">
      <text>
        <r>
          <rPr>
            <b/>
            <sz val="8"/>
            <color indexed="81"/>
            <rFont val="Tahoma"/>
            <family val="2"/>
          </rPr>
          <t>Chris: Josh (Wildland Hydrology, Inc.) said to use the upper values as the category delineations</t>
        </r>
      </text>
    </comment>
    <comment ref="AT10" authorId="1" shapeId="0" xr:uid="{00000000-0006-0000-0400-000003000000}">
      <text>
        <r>
          <rPr>
            <b/>
            <sz val="8"/>
            <color indexed="81"/>
            <rFont val="Tahoma"/>
            <family val="2"/>
          </rPr>
          <t>Chris: Josh (Wildland Hydrology, Inc.) said to use the upper values as the category delineations</t>
        </r>
      </text>
    </comment>
    <comment ref="AW10" authorId="1" shapeId="0" xr:uid="{00000000-0006-0000-0400-000004000000}">
      <text>
        <r>
          <rPr>
            <b/>
            <sz val="8"/>
            <color indexed="81"/>
            <rFont val="Tahoma"/>
            <family val="2"/>
          </rPr>
          <t>Chris: Josh (Wildland Hydrology, Inc.) said to use the upper values as the category delineations</t>
        </r>
      </text>
    </comment>
    <comment ref="AZ10" authorId="1" shapeId="0" xr:uid="{00000000-0006-0000-0400-000005000000}">
      <text>
        <r>
          <rPr>
            <b/>
            <sz val="8"/>
            <color indexed="81"/>
            <rFont val="Tahoma"/>
            <family val="2"/>
          </rPr>
          <t>Chris: Josh (Wildland Hydrology, Inc.) said to use the upper values as the category delineations</t>
        </r>
      </text>
    </comment>
    <comment ref="BC10" authorId="1" shapeId="0" xr:uid="{00000000-0006-0000-0400-000006000000}">
      <text>
        <r>
          <rPr>
            <b/>
            <sz val="8"/>
            <color indexed="81"/>
            <rFont val="Tahoma"/>
            <family val="2"/>
          </rPr>
          <t>Chris: Josh (Wildland Hydrology, Inc.) said to use the upper values as the category delineations</t>
        </r>
      </text>
    </comment>
    <comment ref="BF10" authorId="1" shapeId="0" xr:uid="{00000000-0006-0000-0400-000007000000}">
      <text>
        <r>
          <rPr>
            <b/>
            <sz val="8"/>
            <color indexed="81"/>
            <rFont val="Tahoma"/>
            <family val="2"/>
          </rPr>
          <t>Chris: Josh (Wildland Hydrology, Inc.) said to use the upper values as the category delineations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2800-000001000000}">
      <text>
        <r>
          <rPr>
            <sz val="8"/>
            <color indexed="81"/>
            <rFont val="Tahoma"/>
            <family val="2"/>
          </rPr>
          <t>Enter initials of person who entered the data</t>
        </r>
      </text>
    </comment>
    <comment ref="AQ10" authorId="1" shapeId="0" xr:uid="{00000000-0006-0000-2800-000002000000}">
      <text>
        <r>
          <rPr>
            <b/>
            <sz val="8"/>
            <color indexed="81"/>
            <rFont val="Tahoma"/>
            <family val="2"/>
          </rPr>
          <t>Chris: Josh (Wildland Hydrology, Inc.) said to use the upper values as the category delineations</t>
        </r>
      </text>
    </comment>
    <comment ref="AT10" authorId="1" shapeId="0" xr:uid="{00000000-0006-0000-2800-000003000000}">
      <text>
        <r>
          <rPr>
            <b/>
            <sz val="8"/>
            <color indexed="81"/>
            <rFont val="Tahoma"/>
            <family val="2"/>
          </rPr>
          <t>Chris: Josh (Wildland Hydrology, Inc.) said to use the upper values as the category delineations</t>
        </r>
      </text>
    </comment>
    <comment ref="AW10" authorId="1" shapeId="0" xr:uid="{00000000-0006-0000-2800-000004000000}">
      <text>
        <r>
          <rPr>
            <b/>
            <sz val="8"/>
            <color indexed="81"/>
            <rFont val="Tahoma"/>
            <family val="2"/>
          </rPr>
          <t>Chris: Josh (Wildland Hydrology, Inc.) said to use the upper values as the category delineations</t>
        </r>
      </text>
    </comment>
    <comment ref="AZ10" authorId="1" shapeId="0" xr:uid="{00000000-0006-0000-2800-000005000000}">
      <text>
        <r>
          <rPr>
            <b/>
            <sz val="8"/>
            <color indexed="81"/>
            <rFont val="Tahoma"/>
            <family val="2"/>
          </rPr>
          <t>Chris: Josh (Wildland Hydrology, Inc.) said to use the upper values as the category delineations</t>
        </r>
      </text>
    </comment>
    <comment ref="BC10" authorId="1" shapeId="0" xr:uid="{00000000-0006-0000-2800-000006000000}">
      <text>
        <r>
          <rPr>
            <b/>
            <sz val="8"/>
            <color indexed="81"/>
            <rFont val="Tahoma"/>
            <family val="2"/>
          </rPr>
          <t>Chris: Josh (Wildland Hydrology, Inc.) said to use the upper values as the category delineations</t>
        </r>
      </text>
    </comment>
    <comment ref="BF10" authorId="1" shapeId="0" xr:uid="{00000000-0006-0000-2800-000007000000}">
      <text>
        <r>
          <rPr>
            <b/>
            <sz val="8"/>
            <color indexed="81"/>
            <rFont val="Tahoma"/>
            <family val="2"/>
          </rPr>
          <t>Chris: Josh (Wildland Hydrology, Inc.) said to use the upper values as the category delineations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600-000001000000}">
      <text>
        <r>
          <rPr>
            <sz val="8"/>
            <color indexed="81"/>
            <rFont val="Tahoma"/>
            <family val="2"/>
          </rPr>
          <t>Enter initials of person who entered the data</t>
        </r>
      </text>
    </comment>
    <comment ref="AQ10" authorId="1" shapeId="0" xr:uid="{00000000-0006-0000-0600-000002000000}">
      <text>
        <r>
          <rPr>
            <b/>
            <sz val="8"/>
            <color indexed="81"/>
            <rFont val="Tahoma"/>
            <family val="2"/>
          </rPr>
          <t>Chris: Josh (Wildland Hydrology, Inc.) said to use the upper values as the category delineations</t>
        </r>
      </text>
    </comment>
    <comment ref="AT10" authorId="1" shapeId="0" xr:uid="{00000000-0006-0000-0600-000003000000}">
      <text>
        <r>
          <rPr>
            <b/>
            <sz val="8"/>
            <color indexed="81"/>
            <rFont val="Tahoma"/>
            <family val="2"/>
          </rPr>
          <t>Chris: Josh (Wildland Hydrology, Inc.) said to use the upper values as the category delineations</t>
        </r>
      </text>
    </comment>
    <comment ref="AW10" authorId="1" shapeId="0" xr:uid="{00000000-0006-0000-0600-000004000000}">
      <text>
        <r>
          <rPr>
            <b/>
            <sz val="8"/>
            <color indexed="81"/>
            <rFont val="Tahoma"/>
            <family val="2"/>
          </rPr>
          <t>Chris: Josh (Wildland Hydrology, Inc.) said to use the upper values as the category delineations</t>
        </r>
      </text>
    </comment>
    <comment ref="AZ10" authorId="1" shapeId="0" xr:uid="{00000000-0006-0000-0600-000005000000}">
      <text>
        <r>
          <rPr>
            <b/>
            <sz val="8"/>
            <color indexed="81"/>
            <rFont val="Tahoma"/>
            <family val="2"/>
          </rPr>
          <t>Chris: Josh (Wildland Hydrology, Inc.) said to use the upper values as the category delineations</t>
        </r>
      </text>
    </comment>
    <comment ref="BC10" authorId="1" shapeId="0" xr:uid="{00000000-0006-0000-0600-000006000000}">
      <text>
        <r>
          <rPr>
            <b/>
            <sz val="8"/>
            <color indexed="81"/>
            <rFont val="Tahoma"/>
            <family val="2"/>
          </rPr>
          <t>Chris: Josh (Wildland Hydrology, Inc.) said to use the upper values as the category delineations</t>
        </r>
      </text>
    </comment>
    <comment ref="BF10" authorId="1" shapeId="0" xr:uid="{00000000-0006-0000-0600-000007000000}">
      <text>
        <r>
          <rPr>
            <b/>
            <sz val="8"/>
            <color indexed="81"/>
            <rFont val="Tahoma"/>
            <family val="2"/>
          </rPr>
          <t>Chris: Josh (Wildland Hydrology, Inc.) said to use the upper values as the category delineations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800-000001000000}">
      <text>
        <r>
          <rPr>
            <sz val="8"/>
            <color indexed="81"/>
            <rFont val="Tahoma"/>
            <family val="2"/>
          </rPr>
          <t>Enter initials of person who entered the data</t>
        </r>
      </text>
    </comment>
    <comment ref="AQ10" authorId="1" shapeId="0" xr:uid="{00000000-0006-0000-0800-000002000000}">
      <text>
        <r>
          <rPr>
            <b/>
            <sz val="8"/>
            <color indexed="81"/>
            <rFont val="Tahoma"/>
            <family val="2"/>
          </rPr>
          <t>Chris: Josh (Wildland Hydrology, Inc.) said to use the upper values as the category delineations</t>
        </r>
      </text>
    </comment>
    <comment ref="AT10" authorId="1" shapeId="0" xr:uid="{00000000-0006-0000-0800-000003000000}">
      <text>
        <r>
          <rPr>
            <b/>
            <sz val="8"/>
            <color indexed="81"/>
            <rFont val="Tahoma"/>
            <family val="2"/>
          </rPr>
          <t>Chris: Josh (Wildland Hydrology, Inc.) said to use the upper values as the category delineations</t>
        </r>
      </text>
    </comment>
    <comment ref="AW10" authorId="1" shapeId="0" xr:uid="{00000000-0006-0000-0800-000004000000}">
      <text>
        <r>
          <rPr>
            <b/>
            <sz val="8"/>
            <color indexed="81"/>
            <rFont val="Tahoma"/>
            <family val="2"/>
          </rPr>
          <t>Chris: Josh (Wildland Hydrology, Inc.) said to use the upper values as the category delineations</t>
        </r>
      </text>
    </comment>
    <comment ref="AZ10" authorId="1" shapeId="0" xr:uid="{00000000-0006-0000-0800-000005000000}">
      <text>
        <r>
          <rPr>
            <b/>
            <sz val="8"/>
            <color indexed="81"/>
            <rFont val="Tahoma"/>
            <family val="2"/>
          </rPr>
          <t>Chris: Josh (Wildland Hydrology, Inc.) said to use the upper values as the category delineations</t>
        </r>
      </text>
    </comment>
    <comment ref="BC10" authorId="1" shapeId="0" xr:uid="{00000000-0006-0000-0800-000006000000}">
      <text>
        <r>
          <rPr>
            <b/>
            <sz val="8"/>
            <color indexed="81"/>
            <rFont val="Tahoma"/>
            <family val="2"/>
          </rPr>
          <t>Chris: Josh (Wildland Hydrology, Inc.) said to use the upper values as the category delineations</t>
        </r>
      </text>
    </comment>
    <comment ref="BF10" authorId="1" shapeId="0" xr:uid="{00000000-0006-0000-0800-000007000000}">
      <text>
        <r>
          <rPr>
            <b/>
            <sz val="8"/>
            <color indexed="81"/>
            <rFont val="Tahoma"/>
            <family val="2"/>
          </rPr>
          <t>Chris: Josh (Wildland Hydrology, Inc.) said to use the upper values as the category delineations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A00-000001000000}">
      <text>
        <r>
          <rPr>
            <sz val="8"/>
            <color indexed="81"/>
            <rFont val="Tahoma"/>
            <family val="2"/>
          </rPr>
          <t>Enter initials of person who entered the data</t>
        </r>
      </text>
    </comment>
    <comment ref="AQ10" authorId="1" shapeId="0" xr:uid="{00000000-0006-0000-0A00-000002000000}">
      <text>
        <r>
          <rPr>
            <b/>
            <sz val="8"/>
            <color indexed="81"/>
            <rFont val="Tahoma"/>
            <family val="2"/>
          </rPr>
          <t>Chris: Josh (Wildland Hydrology, Inc.) said to use the upper values as the category delineations</t>
        </r>
      </text>
    </comment>
    <comment ref="AT10" authorId="1" shapeId="0" xr:uid="{00000000-0006-0000-0A00-000003000000}">
      <text>
        <r>
          <rPr>
            <b/>
            <sz val="8"/>
            <color indexed="81"/>
            <rFont val="Tahoma"/>
            <family val="2"/>
          </rPr>
          <t>Chris: Josh (Wildland Hydrology, Inc.) said to use the upper values as the category delineations</t>
        </r>
      </text>
    </comment>
    <comment ref="AW10" authorId="1" shapeId="0" xr:uid="{00000000-0006-0000-0A00-000004000000}">
      <text>
        <r>
          <rPr>
            <b/>
            <sz val="8"/>
            <color indexed="81"/>
            <rFont val="Tahoma"/>
            <family val="2"/>
          </rPr>
          <t>Chris: Josh (Wildland Hydrology, Inc.) said to use the upper values as the category delineations</t>
        </r>
      </text>
    </comment>
    <comment ref="AZ10" authorId="1" shapeId="0" xr:uid="{00000000-0006-0000-0A00-000005000000}">
      <text>
        <r>
          <rPr>
            <b/>
            <sz val="8"/>
            <color indexed="81"/>
            <rFont val="Tahoma"/>
            <family val="2"/>
          </rPr>
          <t>Chris: Josh (Wildland Hydrology, Inc.) said to use the upper values as the category delineations</t>
        </r>
      </text>
    </comment>
    <comment ref="BC10" authorId="1" shapeId="0" xr:uid="{00000000-0006-0000-0A00-000006000000}">
      <text>
        <r>
          <rPr>
            <b/>
            <sz val="8"/>
            <color indexed="81"/>
            <rFont val="Tahoma"/>
            <family val="2"/>
          </rPr>
          <t>Chris: Josh (Wildland Hydrology, Inc.) said to use the upper values as the category delineations</t>
        </r>
      </text>
    </comment>
    <comment ref="BF10" authorId="1" shapeId="0" xr:uid="{00000000-0006-0000-0A00-000007000000}">
      <text>
        <r>
          <rPr>
            <b/>
            <sz val="8"/>
            <color indexed="81"/>
            <rFont val="Tahoma"/>
            <family val="2"/>
          </rPr>
          <t>Chris: Josh (Wildland Hydrology, Inc.) said to use the upper values as the category delineations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C00-000001000000}">
      <text>
        <r>
          <rPr>
            <sz val="8"/>
            <color indexed="81"/>
            <rFont val="Tahoma"/>
            <family val="2"/>
          </rPr>
          <t>Enter initials of person who entered the data</t>
        </r>
      </text>
    </comment>
    <comment ref="AQ10" authorId="1" shapeId="0" xr:uid="{00000000-0006-0000-0C00-000002000000}">
      <text>
        <r>
          <rPr>
            <b/>
            <sz val="8"/>
            <color indexed="81"/>
            <rFont val="Tahoma"/>
            <family val="2"/>
          </rPr>
          <t>Chris: Josh (Wildland Hydrology, Inc.) said to use the upper values as the category delineations</t>
        </r>
      </text>
    </comment>
    <comment ref="AT10" authorId="1" shapeId="0" xr:uid="{00000000-0006-0000-0C00-000003000000}">
      <text>
        <r>
          <rPr>
            <b/>
            <sz val="8"/>
            <color indexed="81"/>
            <rFont val="Tahoma"/>
            <family val="2"/>
          </rPr>
          <t>Chris: Josh (Wildland Hydrology, Inc.) said to use the upper values as the category delineations</t>
        </r>
      </text>
    </comment>
    <comment ref="AW10" authorId="1" shapeId="0" xr:uid="{00000000-0006-0000-0C00-000004000000}">
      <text>
        <r>
          <rPr>
            <b/>
            <sz val="8"/>
            <color indexed="81"/>
            <rFont val="Tahoma"/>
            <family val="2"/>
          </rPr>
          <t>Chris: Josh (Wildland Hydrology, Inc.) said to use the upper values as the category delineations</t>
        </r>
      </text>
    </comment>
    <comment ref="AZ10" authorId="1" shapeId="0" xr:uid="{00000000-0006-0000-0C00-000005000000}">
      <text>
        <r>
          <rPr>
            <b/>
            <sz val="8"/>
            <color indexed="81"/>
            <rFont val="Tahoma"/>
            <family val="2"/>
          </rPr>
          <t>Chris: Josh (Wildland Hydrology, Inc.) said to use the upper values as the category delineations</t>
        </r>
      </text>
    </comment>
    <comment ref="BC10" authorId="1" shapeId="0" xr:uid="{00000000-0006-0000-0C00-000006000000}">
      <text>
        <r>
          <rPr>
            <b/>
            <sz val="8"/>
            <color indexed="81"/>
            <rFont val="Tahoma"/>
            <family val="2"/>
          </rPr>
          <t>Chris: Josh (Wildland Hydrology, Inc.) said to use the upper values as the category delineations</t>
        </r>
      </text>
    </comment>
    <comment ref="BF10" authorId="1" shapeId="0" xr:uid="{00000000-0006-0000-0C00-000007000000}">
      <text>
        <r>
          <rPr>
            <b/>
            <sz val="8"/>
            <color indexed="81"/>
            <rFont val="Tahoma"/>
            <family val="2"/>
          </rPr>
          <t>Chris: Josh (Wildland Hydrology, Inc.) said to use the upper values as the category delineations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E00-000001000000}">
      <text>
        <r>
          <rPr>
            <sz val="8"/>
            <color indexed="81"/>
            <rFont val="Tahoma"/>
            <family val="2"/>
          </rPr>
          <t>Enter initials of person who entered the data</t>
        </r>
      </text>
    </comment>
    <comment ref="AQ10" authorId="1" shapeId="0" xr:uid="{00000000-0006-0000-0E00-000002000000}">
      <text>
        <r>
          <rPr>
            <b/>
            <sz val="8"/>
            <color indexed="81"/>
            <rFont val="Tahoma"/>
            <family val="2"/>
          </rPr>
          <t>Chris: Josh (Wildland Hydrology, Inc.) said to use the upper values as the category delineations</t>
        </r>
      </text>
    </comment>
    <comment ref="AT10" authorId="1" shapeId="0" xr:uid="{00000000-0006-0000-0E00-000003000000}">
      <text>
        <r>
          <rPr>
            <b/>
            <sz val="8"/>
            <color indexed="81"/>
            <rFont val="Tahoma"/>
            <family val="2"/>
          </rPr>
          <t>Chris: Josh (Wildland Hydrology, Inc.) said to use the upper values as the category delineations</t>
        </r>
      </text>
    </comment>
    <comment ref="AW10" authorId="1" shapeId="0" xr:uid="{00000000-0006-0000-0E00-000004000000}">
      <text>
        <r>
          <rPr>
            <b/>
            <sz val="8"/>
            <color indexed="81"/>
            <rFont val="Tahoma"/>
            <family val="2"/>
          </rPr>
          <t>Chris: Josh (Wildland Hydrology, Inc.) said to use the upper values as the category delineations</t>
        </r>
      </text>
    </comment>
    <comment ref="AZ10" authorId="1" shapeId="0" xr:uid="{00000000-0006-0000-0E00-000005000000}">
      <text>
        <r>
          <rPr>
            <b/>
            <sz val="8"/>
            <color indexed="81"/>
            <rFont val="Tahoma"/>
            <family val="2"/>
          </rPr>
          <t>Chris: Josh (Wildland Hydrology, Inc.) said to use the upper values as the category delineations</t>
        </r>
      </text>
    </comment>
    <comment ref="BC10" authorId="1" shapeId="0" xr:uid="{00000000-0006-0000-0E00-000006000000}">
      <text>
        <r>
          <rPr>
            <b/>
            <sz val="8"/>
            <color indexed="81"/>
            <rFont val="Tahoma"/>
            <family val="2"/>
          </rPr>
          <t>Chris: Josh (Wildland Hydrology, Inc.) said to use the upper values as the category delineations</t>
        </r>
      </text>
    </comment>
    <comment ref="BF10" authorId="1" shapeId="0" xr:uid="{00000000-0006-0000-0E00-000007000000}">
      <text>
        <r>
          <rPr>
            <b/>
            <sz val="8"/>
            <color indexed="81"/>
            <rFont val="Tahoma"/>
            <family val="2"/>
          </rPr>
          <t>Chris: Josh (Wildland Hydrology, Inc.) said to use the upper values as the category delineations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000-000001000000}">
      <text>
        <r>
          <rPr>
            <sz val="8"/>
            <color indexed="81"/>
            <rFont val="Tahoma"/>
            <family val="2"/>
          </rPr>
          <t>Enter initials of person who entered the data</t>
        </r>
      </text>
    </comment>
    <comment ref="AQ10" authorId="1" shapeId="0" xr:uid="{00000000-0006-0000-1000-000002000000}">
      <text>
        <r>
          <rPr>
            <b/>
            <sz val="8"/>
            <color indexed="81"/>
            <rFont val="Tahoma"/>
            <family val="2"/>
          </rPr>
          <t>Chris: Josh (Wildland Hydrology, Inc.) said to use the upper values as the category delineations</t>
        </r>
      </text>
    </comment>
    <comment ref="AT10" authorId="1" shapeId="0" xr:uid="{00000000-0006-0000-1000-000003000000}">
      <text>
        <r>
          <rPr>
            <b/>
            <sz val="8"/>
            <color indexed="81"/>
            <rFont val="Tahoma"/>
            <family val="2"/>
          </rPr>
          <t>Chris: Josh (Wildland Hydrology, Inc.) said to use the upper values as the category delineations</t>
        </r>
      </text>
    </comment>
    <comment ref="AW10" authorId="1" shapeId="0" xr:uid="{00000000-0006-0000-1000-000004000000}">
      <text>
        <r>
          <rPr>
            <b/>
            <sz val="8"/>
            <color indexed="81"/>
            <rFont val="Tahoma"/>
            <family val="2"/>
          </rPr>
          <t>Chris: Josh (Wildland Hydrology, Inc.) said to use the upper values as the category delineations</t>
        </r>
      </text>
    </comment>
    <comment ref="AZ10" authorId="1" shapeId="0" xr:uid="{00000000-0006-0000-1000-000005000000}">
      <text>
        <r>
          <rPr>
            <b/>
            <sz val="8"/>
            <color indexed="81"/>
            <rFont val="Tahoma"/>
            <family val="2"/>
          </rPr>
          <t>Chris: Josh (Wildland Hydrology, Inc.) said to use the upper values as the category delineations</t>
        </r>
      </text>
    </comment>
    <comment ref="BC10" authorId="1" shapeId="0" xr:uid="{00000000-0006-0000-1000-000006000000}">
      <text>
        <r>
          <rPr>
            <b/>
            <sz val="8"/>
            <color indexed="81"/>
            <rFont val="Tahoma"/>
            <family val="2"/>
          </rPr>
          <t>Chris: Josh (Wildland Hydrology, Inc.) said to use the upper values as the category delineations</t>
        </r>
      </text>
    </comment>
    <comment ref="BF10" authorId="1" shapeId="0" xr:uid="{00000000-0006-0000-1000-000007000000}">
      <text>
        <r>
          <rPr>
            <b/>
            <sz val="8"/>
            <color indexed="81"/>
            <rFont val="Tahoma"/>
            <family val="2"/>
          </rPr>
          <t>Chris: Josh (Wildland Hydrology, Inc.) said to use the upper values as the category delineations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200-000001000000}">
      <text>
        <r>
          <rPr>
            <sz val="8"/>
            <color indexed="81"/>
            <rFont val="Tahoma"/>
            <family val="2"/>
          </rPr>
          <t>Enter initials of person who entered the data</t>
        </r>
      </text>
    </comment>
    <comment ref="AQ10" authorId="1" shapeId="0" xr:uid="{00000000-0006-0000-1200-000002000000}">
      <text>
        <r>
          <rPr>
            <b/>
            <sz val="8"/>
            <color indexed="81"/>
            <rFont val="Tahoma"/>
            <family val="2"/>
          </rPr>
          <t>Chris: Josh (Wildland Hydrology, Inc.) said to use the upper values as the category delineations</t>
        </r>
      </text>
    </comment>
    <comment ref="AT10" authorId="1" shapeId="0" xr:uid="{00000000-0006-0000-1200-000003000000}">
      <text>
        <r>
          <rPr>
            <b/>
            <sz val="8"/>
            <color indexed="81"/>
            <rFont val="Tahoma"/>
            <family val="2"/>
          </rPr>
          <t>Chris: Josh (Wildland Hydrology, Inc.) said to use the upper values as the category delineations</t>
        </r>
      </text>
    </comment>
    <comment ref="AW10" authorId="1" shapeId="0" xr:uid="{00000000-0006-0000-1200-000004000000}">
      <text>
        <r>
          <rPr>
            <b/>
            <sz val="8"/>
            <color indexed="81"/>
            <rFont val="Tahoma"/>
            <family val="2"/>
          </rPr>
          <t>Chris: Josh (Wildland Hydrology, Inc.) said to use the upper values as the category delineations</t>
        </r>
      </text>
    </comment>
    <comment ref="AZ10" authorId="1" shapeId="0" xr:uid="{00000000-0006-0000-1200-000005000000}">
      <text>
        <r>
          <rPr>
            <b/>
            <sz val="8"/>
            <color indexed="81"/>
            <rFont val="Tahoma"/>
            <family val="2"/>
          </rPr>
          <t>Chris: Josh (Wildland Hydrology, Inc.) said to use the upper values as the category delineations</t>
        </r>
      </text>
    </comment>
    <comment ref="BC10" authorId="1" shapeId="0" xr:uid="{00000000-0006-0000-1200-000006000000}">
      <text>
        <r>
          <rPr>
            <b/>
            <sz val="8"/>
            <color indexed="81"/>
            <rFont val="Tahoma"/>
            <family val="2"/>
          </rPr>
          <t>Chris: Josh (Wildland Hydrology, Inc.) said to use the upper values as the category delineations</t>
        </r>
      </text>
    </comment>
    <comment ref="BF10" authorId="1" shapeId="0" xr:uid="{00000000-0006-0000-1200-000007000000}">
      <text>
        <r>
          <rPr>
            <b/>
            <sz val="8"/>
            <color indexed="81"/>
            <rFont val="Tahoma"/>
            <family val="2"/>
          </rPr>
          <t>Chris: Josh (Wildland Hydrology, Inc.) said to use the upper values as the category delineations</t>
        </r>
      </text>
    </comment>
  </commentList>
</comments>
</file>

<file path=xl/sharedStrings.xml><?xml version="1.0" encoding="utf-8"?>
<sst xmlns="http://schemas.openxmlformats.org/spreadsheetml/2006/main" count="5929" uniqueCount="265">
  <si>
    <t>BEHI Rating</t>
  </si>
  <si>
    <t>NBS Rating</t>
  </si>
  <si>
    <t>low</t>
  </si>
  <si>
    <t>BEHI</t>
  </si>
  <si>
    <t>NBS</t>
  </si>
  <si>
    <t>Rate</t>
  </si>
  <si>
    <t>moderate</t>
  </si>
  <si>
    <t>high</t>
  </si>
  <si>
    <t>extreme</t>
  </si>
  <si>
    <t>very high</t>
  </si>
  <si>
    <t>very low</t>
  </si>
  <si>
    <t>Feature</t>
  </si>
  <si>
    <t>Lat/Long</t>
  </si>
  <si>
    <t>Start</t>
  </si>
  <si>
    <t>End</t>
  </si>
  <si>
    <t>Headcut Location or Start of Bank/Deposition</t>
  </si>
  <si>
    <t>For Banks or Deposition only</t>
  </si>
  <si>
    <t>Comments</t>
  </si>
  <si>
    <t>N/A</t>
  </si>
  <si>
    <r>
      <t xml:space="preserve">Length, ft </t>
    </r>
    <r>
      <rPr>
        <b/>
        <sz val="10"/>
        <color theme="1"/>
        <rFont val="Times New Roman"/>
        <family val="1"/>
      </rPr>
      <t>(Bank or deposition)</t>
    </r>
  </si>
  <si>
    <r>
      <t xml:space="preserve">Height, ft </t>
    </r>
    <r>
      <rPr>
        <b/>
        <sz val="10"/>
        <color theme="1"/>
        <rFont val="Times New Roman"/>
        <family val="1"/>
      </rPr>
      <t>(Bank or Headcut)</t>
    </r>
  </si>
  <si>
    <r>
      <t xml:space="preserve">Predicted Rate of Bank Erosion </t>
    </r>
    <r>
      <rPr>
        <b/>
        <sz val="10"/>
        <color theme="1"/>
        <rFont val="Times New Roman"/>
        <family val="1"/>
      </rPr>
      <t>(ft/year)</t>
    </r>
  </si>
  <si>
    <r>
      <t xml:space="preserve">Predicted Erosion Amount </t>
    </r>
    <r>
      <rPr>
        <b/>
        <sz val="10"/>
        <color theme="1"/>
        <rFont val="Times New Roman"/>
        <family val="1"/>
      </rPr>
      <t>(ft</t>
    </r>
    <r>
      <rPr>
        <b/>
        <vertAlign val="superscript"/>
        <sz val="10"/>
        <color theme="1"/>
        <rFont val="Times New Roman"/>
        <family val="1"/>
      </rPr>
      <t>3</t>
    </r>
    <r>
      <rPr>
        <b/>
        <sz val="10"/>
        <color theme="1"/>
        <rFont val="Times New Roman"/>
        <family val="1"/>
      </rPr>
      <t>/year)</t>
    </r>
  </si>
  <si>
    <r>
      <t xml:space="preserve">Predicted Erosion Amount </t>
    </r>
    <r>
      <rPr>
        <b/>
        <sz val="10"/>
        <color theme="1"/>
        <rFont val="Times New Roman"/>
        <family val="1"/>
      </rPr>
      <t>(tons/year)</t>
    </r>
  </si>
  <si>
    <r>
      <t xml:space="preserve">Predicted Erosion Rate </t>
    </r>
    <r>
      <rPr>
        <b/>
        <sz val="10"/>
        <color theme="1"/>
        <rFont val="Times New Roman"/>
        <family val="1"/>
      </rPr>
      <t>(tons/year/ft)</t>
    </r>
  </si>
  <si>
    <r>
      <t xml:space="preserve">Feature I.D. 
</t>
    </r>
    <r>
      <rPr>
        <b/>
        <sz val="10"/>
        <color theme="1"/>
        <rFont val="Times New Roman"/>
        <family val="1"/>
      </rPr>
      <t>(Bank., Headcut or Deposition I.D.)</t>
    </r>
  </si>
  <si>
    <t>TOTAL OF ALL GRIDS</t>
  </si>
  <si>
    <t>BANK EROSION HAZARD INDEX</t>
  </si>
  <si>
    <t>Stream:</t>
  </si>
  <si>
    <t>Observer(s):</t>
  </si>
  <si>
    <t>Data:</t>
  </si>
  <si>
    <t>QA/QC:</t>
  </si>
  <si>
    <t>Total Score:</t>
  </si>
  <si>
    <t>Reach:</t>
  </si>
  <si>
    <t>Comments:</t>
  </si>
  <si>
    <t>Location:</t>
  </si>
  <si>
    <t>Total Score Values:</t>
  </si>
  <si>
    <t>Very Low</t>
  </si>
  <si>
    <t>Low</t>
  </si>
  <si>
    <t>Moderate</t>
  </si>
  <si>
    <t>High</t>
  </si>
  <si>
    <t>Very High</t>
  </si>
  <si>
    <t>Extreme</t>
  </si>
  <si>
    <t>Date:</t>
  </si>
  <si>
    <t>5-10</t>
  </si>
  <si>
    <t>10-20</t>
  </si>
  <si>
    <t>20-30</t>
  </si>
  <si>
    <t>30-40</t>
  </si>
  <si>
    <t>40-45</t>
  </si>
  <si>
    <t>45-50</t>
  </si>
  <si>
    <t>Erodibility Variables</t>
  </si>
  <si>
    <t>Bank Erosion Potential</t>
  </si>
  <si>
    <t>Bank Height / Bankfull Height Ratio</t>
  </si>
  <si>
    <t>Bank Height</t>
  </si>
  <si>
    <t>Bankfull Height</t>
  </si>
  <si>
    <t>Value</t>
  </si>
  <si>
    <t>Index</t>
  </si>
  <si>
    <t>Bank Erosion Potental</t>
  </si>
  <si>
    <t>Notes</t>
  </si>
  <si>
    <t>Bank Height / Bankfull Height</t>
  </si>
  <si>
    <t>1.00-1.10</t>
  </si>
  <si>
    <t>1.11-1.19</t>
  </si>
  <si>
    <t>1.20-1.50</t>
  </si>
  <si>
    <t>1.60-2.00</t>
  </si>
  <si>
    <t>2.10-2.80</t>
  </si>
  <si>
    <t>&gt;2.80</t>
  </si>
  <si>
    <t>Root Depth / Bank Height Ratio</t>
  </si>
  <si>
    <t>1.0-1.9</t>
  </si>
  <si>
    <t>2.0-3.9</t>
  </si>
  <si>
    <t>4.0-5.9</t>
  </si>
  <si>
    <t>6.0-7.9</t>
  </si>
  <si>
    <t>8.0-9.0</t>
  </si>
  <si>
    <t>Root Depth</t>
  </si>
  <si>
    <t>Root Depth / Bank Height</t>
  </si>
  <si>
    <t>1.00-0.90</t>
  </si>
  <si>
    <t>0.89-0.50</t>
  </si>
  <si>
    <t>0.49-0.30</t>
  </si>
  <si>
    <t>0.29-0.15</t>
  </si>
  <si>
    <t>0.14-0.05</t>
  </si>
  <si>
    <t>&lt;0.05</t>
  </si>
  <si>
    <t>Weighted Root Density</t>
  </si>
  <si>
    <t>100-80</t>
  </si>
  <si>
    <t>79-55</t>
  </si>
  <si>
    <t>54-30</t>
  </si>
  <si>
    <t>29-15</t>
  </si>
  <si>
    <t>14-5</t>
  </si>
  <si>
    <t>&lt;5</t>
  </si>
  <si>
    <t>Root Density (%)</t>
  </si>
  <si>
    <t>Bank Angle</t>
  </si>
  <si>
    <t>0-20</t>
  </si>
  <si>
    <t>21-60</t>
  </si>
  <si>
    <t>61-80</t>
  </si>
  <si>
    <t>81-90</t>
  </si>
  <si>
    <t>91-119</t>
  </si>
  <si>
    <t>&gt;119</t>
  </si>
  <si>
    <t>Surface Protection</t>
  </si>
  <si>
    <t>14-10</t>
  </si>
  <si>
    <t>&lt;10</t>
  </si>
  <si>
    <r>
      <t xml:space="preserve">Bank Angle ( </t>
    </r>
    <r>
      <rPr>
        <vertAlign val="superscript"/>
        <sz val="8"/>
        <rFont val="Times New Roman"/>
        <family val="1"/>
      </rPr>
      <t xml:space="preserve">o </t>
    </r>
    <r>
      <rPr>
        <sz val="8"/>
        <rFont val="Times New Roman"/>
        <family val="1"/>
      </rPr>
      <t>)</t>
    </r>
  </si>
  <si>
    <t>Adjustments</t>
  </si>
  <si>
    <t>Bank Material</t>
  </si>
  <si>
    <t>Bedrock</t>
  </si>
  <si>
    <t>Bedrock banks have a very low erosion potential.</t>
  </si>
  <si>
    <t>Surface Protection (%)</t>
  </si>
  <si>
    <t>Boulders</t>
  </si>
  <si>
    <t>Boulder banks have a low erosion potential.</t>
  </si>
  <si>
    <t>Cobble</t>
  </si>
  <si>
    <t>Substract 10 points. No adjustment if sand/gravel compose greater than 50% of bank.</t>
  </si>
  <si>
    <t>Clay/Silt Loam</t>
  </si>
  <si>
    <t>Add 5 points.</t>
  </si>
  <si>
    <t>Adjustment</t>
  </si>
  <si>
    <t>Gravel</t>
  </si>
  <si>
    <t>Add 5-10 points depending on percentage of bank material composed of sand.</t>
  </si>
  <si>
    <t>Bank Materials</t>
  </si>
  <si>
    <t>Sand</t>
  </si>
  <si>
    <t>Add 10 points.</t>
  </si>
  <si>
    <t>Silt / Clay</t>
  </si>
  <si>
    <t>No adjustment.</t>
  </si>
  <si>
    <t>Bank Stratification</t>
  </si>
  <si>
    <t>Stratification</t>
  </si>
  <si>
    <t>TOTAL SCORE</t>
  </si>
  <si>
    <t>Add 5-10 points depending on position of unstable layers in relation to bankfull stage.</t>
  </si>
  <si>
    <t>Bank Profile</t>
  </si>
  <si>
    <t>Horizontal Distance</t>
  </si>
  <si>
    <t>Vertical Height</t>
  </si>
  <si>
    <t>Bankfull</t>
  </si>
  <si>
    <t>Bank Length</t>
  </si>
  <si>
    <t>Project Name</t>
  </si>
  <si>
    <r>
      <t>Estimating Near-Bank Stress</t>
    </r>
    <r>
      <rPr>
        <b/>
        <sz val="10"/>
        <rFont val="Arial"/>
        <family val="2"/>
      </rPr>
      <t xml:space="preserve"> </t>
    </r>
    <r>
      <rPr>
        <b/>
        <sz val="12"/>
        <rFont val="Arial"/>
        <family val="2"/>
      </rPr>
      <t>(</t>
    </r>
    <r>
      <rPr>
        <b/>
        <sz val="10"/>
        <rFont val="Arial"/>
        <family val="2"/>
      </rPr>
      <t xml:space="preserve"> </t>
    </r>
    <r>
      <rPr>
        <b/>
        <sz val="12"/>
        <rFont val="Arial"/>
        <family val="2"/>
      </rPr>
      <t>NBS</t>
    </r>
    <r>
      <rPr>
        <b/>
        <sz val="10"/>
        <rFont val="Arial"/>
        <family val="2"/>
      </rPr>
      <t xml:space="preserve"> </t>
    </r>
    <r>
      <rPr>
        <b/>
        <sz val="12"/>
        <rFont val="Arial"/>
        <family val="2"/>
      </rPr>
      <t>)</t>
    </r>
  </si>
  <si>
    <t>NOTE:  Cells with Text &amp; Formulas are Locked; To Unlock Cells, Unprotect Sheet under "Tools" &amp; "Protection"</t>
  </si>
  <si>
    <t xml:space="preserve">Stream:                       </t>
  </si>
  <si>
    <t>Station:</t>
  </si>
  <si>
    <t>Stream Type:</t>
  </si>
  <si>
    <t>Valley Type:</t>
  </si>
  <si>
    <t xml:space="preserve">Observers: </t>
  </si>
  <si>
    <t>Methods for Estimating Near-Bank Stress (NBS)</t>
  </si>
  <si>
    <r>
      <t>(</t>
    </r>
    <r>
      <rPr>
        <b/>
        <sz val="8"/>
        <rFont val="Arial"/>
        <family val="2"/>
      </rPr>
      <t>1</t>
    </r>
    <r>
      <rPr>
        <sz val="8"/>
        <rFont val="Arial"/>
        <family val="2"/>
      </rPr>
      <t>)   Channel pattern, transverse bar or split channel/central bar creating NBS</t>
    </r>
  </si>
  <si>
    <t>Level  I</t>
  </si>
  <si>
    <t>Reconaissance</t>
  </si>
  <si>
    <r>
      <t>(</t>
    </r>
    <r>
      <rPr>
        <b/>
        <sz val="8"/>
        <rFont val="Arial"/>
        <family val="2"/>
      </rPr>
      <t>2</t>
    </r>
    <r>
      <rPr>
        <sz val="8"/>
        <rFont val="Arial"/>
        <family val="2"/>
      </rPr>
      <t>)   Ratio of radius of curvature to bankfull width ( R</t>
    </r>
    <r>
      <rPr>
        <vertAlign val="subscript"/>
        <sz val="8"/>
        <rFont val="Arial"/>
        <family val="2"/>
      </rPr>
      <t>c</t>
    </r>
    <r>
      <rPr>
        <sz val="8"/>
        <rFont val="Arial"/>
        <family val="2"/>
      </rPr>
      <t xml:space="preserve"> / W</t>
    </r>
    <r>
      <rPr>
        <vertAlign val="subscript"/>
        <sz val="8"/>
        <rFont val="Arial"/>
        <family val="2"/>
      </rPr>
      <t>bkf</t>
    </r>
    <r>
      <rPr>
        <sz val="8"/>
        <rFont val="Arial"/>
        <family val="2"/>
      </rPr>
      <t xml:space="preserve"> )</t>
    </r>
  </si>
  <si>
    <t>Level  II</t>
  </si>
  <si>
    <t>General prediction</t>
  </si>
  <si>
    <r>
      <t>(</t>
    </r>
    <r>
      <rPr>
        <b/>
        <sz val="8"/>
        <rFont val="Arial"/>
        <family val="2"/>
      </rPr>
      <t>3</t>
    </r>
    <r>
      <rPr>
        <sz val="8"/>
        <rFont val="Arial"/>
        <family val="2"/>
      </rPr>
      <t>)   Ratio of pool slope to average water surface slope ( S</t>
    </r>
    <r>
      <rPr>
        <vertAlign val="subscript"/>
        <sz val="10"/>
        <rFont val="Arial"/>
        <family val="2"/>
      </rPr>
      <t xml:space="preserve">p </t>
    </r>
    <r>
      <rPr>
        <sz val="8"/>
        <rFont val="Arial"/>
        <family val="2"/>
      </rPr>
      <t>/ S )</t>
    </r>
  </si>
  <si>
    <r>
      <t>(</t>
    </r>
    <r>
      <rPr>
        <b/>
        <sz val="8"/>
        <rFont val="Arial"/>
        <family val="2"/>
      </rPr>
      <t>4</t>
    </r>
    <r>
      <rPr>
        <sz val="8"/>
        <rFont val="Arial"/>
        <family val="2"/>
      </rPr>
      <t>)   Ratio of pool slope to riffle slope ( S</t>
    </r>
    <r>
      <rPr>
        <vertAlign val="subscript"/>
        <sz val="10"/>
        <rFont val="Arial"/>
        <family val="2"/>
      </rPr>
      <t xml:space="preserve">p </t>
    </r>
    <r>
      <rPr>
        <sz val="8"/>
        <rFont val="Arial"/>
        <family val="2"/>
      </rPr>
      <t>/ S</t>
    </r>
    <r>
      <rPr>
        <vertAlign val="subscript"/>
        <sz val="10"/>
        <rFont val="Arial"/>
        <family val="2"/>
      </rPr>
      <t>rif</t>
    </r>
    <r>
      <rPr>
        <sz val="8"/>
        <rFont val="Arial"/>
        <family val="2"/>
      </rPr>
      <t xml:space="preserve"> )</t>
    </r>
  </si>
  <si>
    <r>
      <t>(</t>
    </r>
    <r>
      <rPr>
        <b/>
        <sz val="8"/>
        <rFont val="Arial"/>
        <family val="2"/>
      </rPr>
      <t>5</t>
    </r>
    <r>
      <rPr>
        <sz val="8"/>
        <rFont val="Arial"/>
        <family val="2"/>
      </rPr>
      <t>)   Ratio of near-bank maximum depth to bankfull mean depth ( d</t>
    </r>
    <r>
      <rPr>
        <vertAlign val="subscript"/>
        <sz val="10"/>
        <rFont val="Arial"/>
        <family val="2"/>
      </rPr>
      <t xml:space="preserve">nb </t>
    </r>
    <r>
      <rPr>
        <sz val="8"/>
        <rFont val="Arial"/>
        <family val="2"/>
      </rPr>
      <t>/ d</t>
    </r>
    <r>
      <rPr>
        <vertAlign val="subscript"/>
        <sz val="10"/>
        <rFont val="Arial"/>
        <family val="2"/>
      </rPr>
      <t>bkf</t>
    </r>
    <r>
      <rPr>
        <sz val="8"/>
        <rFont val="Arial"/>
        <family val="2"/>
      </rPr>
      <t xml:space="preserve"> )</t>
    </r>
  </si>
  <si>
    <t>Level  III</t>
  </si>
  <si>
    <t>Detailed prediction</t>
  </si>
  <si>
    <r>
      <t>(</t>
    </r>
    <r>
      <rPr>
        <b/>
        <sz val="8"/>
        <rFont val="Arial"/>
        <family val="2"/>
      </rPr>
      <t>6</t>
    </r>
    <r>
      <rPr>
        <sz val="8"/>
        <rFont val="Arial"/>
        <family val="2"/>
      </rPr>
      <t xml:space="preserve">)   Ratio of near-bank shear stress to bankfull shear stress ( </t>
    </r>
    <r>
      <rPr>
        <sz val="10"/>
        <rFont val="Symbol"/>
        <family val="1"/>
        <charset val="2"/>
      </rPr>
      <t>t</t>
    </r>
    <r>
      <rPr>
        <vertAlign val="subscript"/>
        <sz val="8"/>
        <rFont val="Arial"/>
        <family val="2"/>
      </rPr>
      <t xml:space="preserve">nb </t>
    </r>
    <r>
      <rPr>
        <sz val="8"/>
        <rFont val="Arial"/>
        <family val="2"/>
      </rPr>
      <t xml:space="preserve">/ </t>
    </r>
    <r>
      <rPr>
        <sz val="10"/>
        <rFont val="Symbol"/>
        <family val="1"/>
        <charset val="2"/>
      </rPr>
      <t>t</t>
    </r>
    <r>
      <rPr>
        <vertAlign val="subscript"/>
        <sz val="8"/>
        <rFont val="Arial"/>
        <family val="2"/>
      </rPr>
      <t>bkf</t>
    </r>
    <r>
      <rPr>
        <sz val="8"/>
        <rFont val="Arial"/>
        <family val="2"/>
      </rPr>
      <t xml:space="preserve"> )</t>
    </r>
  </si>
  <si>
    <r>
      <t>(</t>
    </r>
    <r>
      <rPr>
        <b/>
        <sz val="8"/>
        <rFont val="Arial"/>
        <family val="2"/>
      </rPr>
      <t>7</t>
    </r>
    <r>
      <rPr>
        <sz val="8"/>
        <rFont val="Arial"/>
        <family val="2"/>
      </rPr>
      <t>)   Velocity profiles / Isovels / Velocity gradient</t>
    </r>
  </si>
  <si>
    <t>Level  IV</t>
  </si>
  <si>
    <t>Validation</t>
  </si>
  <si>
    <t>Level I</t>
  </si>
  <si>
    <r>
      <t xml:space="preserve">Transverse </t>
    </r>
    <r>
      <rPr>
        <sz val="8"/>
        <rFont val="Arial"/>
        <family val="2"/>
      </rPr>
      <t>and/or</t>
    </r>
    <r>
      <rPr>
        <sz val="9"/>
        <rFont val="Arial"/>
        <family val="2"/>
      </rPr>
      <t xml:space="preserve"> central bars-short </t>
    </r>
    <r>
      <rPr>
        <sz val="8"/>
        <rFont val="Arial"/>
        <family val="2"/>
      </rPr>
      <t>and/or</t>
    </r>
    <r>
      <rPr>
        <sz val="9"/>
        <rFont val="Arial"/>
        <family val="2"/>
      </rPr>
      <t xml:space="preserve"> discontinuous……….…</t>
    </r>
  </si>
  <si>
    <t>…………………...….NBS = High / Very High</t>
  </si>
  <si>
    <t>Extensive deposition (continuous, cross-channel)……………..……………...…….</t>
  </si>
  <si>
    <t>………………....NBS = Extreme</t>
  </si>
  <si>
    <t>Chute cutoffs, down-valley meander migration, converging flow……………………</t>
  </si>
  <si>
    <t>………………….….NBS = Extreme</t>
  </si>
  <si>
    <t>Level II</t>
  </si>
  <si>
    <r>
      <t>Radius of   Curvature      R</t>
    </r>
    <r>
      <rPr>
        <vertAlign val="subscript"/>
        <sz val="9"/>
        <rFont val="Arial"/>
        <family val="2"/>
      </rPr>
      <t>c</t>
    </r>
    <r>
      <rPr>
        <sz val="9"/>
        <rFont val="Arial"/>
        <family val="2"/>
      </rPr>
      <t xml:space="preserve"> (ft)</t>
    </r>
  </si>
  <si>
    <r>
      <t>Bankfull Width W</t>
    </r>
    <r>
      <rPr>
        <vertAlign val="subscript"/>
        <sz val="10"/>
        <rFont val="Arial"/>
        <family val="2"/>
      </rPr>
      <t xml:space="preserve">bkf </t>
    </r>
    <r>
      <rPr>
        <sz val="8"/>
        <rFont val="Arial"/>
        <family val="2"/>
      </rPr>
      <t>(ft)</t>
    </r>
  </si>
  <si>
    <r>
      <t>Ratio</t>
    </r>
    <r>
      <rPr>
        <sz val="9"/>
        <rFont val="Arial"/>
        <family val="2"/>
      </rPr>
      <t xml:space="preserve"> R</t>
    </r>
    <r>
      <rPr>
        <vertAlign val="subscript"/>
        <sz val="9"/>
        <rFont val="Arial"/>
        <family val="2"/>
      </rPr>
      <t>c</t>
    </r>
    <r>
      <rPr>
        <sz val="9"/>
        <rFont val="Arial"/>
        <family val="2"/>
      </rPr>
      <t xml:space="preserve"> / W</t>
    </r>
    <r>
      <rPr>
        <vertAlign val="subscript"/>
        <sz val="9"/>
        <rFont val="Arial"/>
        <family val="2"/>
      </rPr>
      <t>bkf</t>
    </r>
  </si>
  <si>
    <t>Near-Bank Stress (NBS)</t>
  </si>
  <si>
    <r>
      <t>Pool Slope S</t>
    </r>
    <r>
      <rPr>
        <vertAlign val="subscript"/>
        <sz val="9"/>
        <rFont val="Arial"/>
        <family val="2"/>
      </rPr>
      <t>p</t>
    </r>
  </si>
  <si>
    <t>Average Slope S</t>
  </si>
  <si>
    <r>
      <t xml:space="preserve">Ratio </t>
    </r>
    <r>
      <rPr>
        <sz val="9"/>
        <rFont val="Arial"/>
        <family val="2"/>
      </rPr>
      <t>S</t>
    </r>
    <r>
      <rPr>
        <vertAlign val="subscript"/>
        <sz val="9"/>
        <rFont val="Arial"/>
        <family val="2"/>
      </rPr>
      <t>p</t>
    </r>
    <r>
      <rPr>
        <sz val="9"/>
        <rFont val="Arial"/>
        <family val="2"/>
      </rPr>
      <t xml:space="preserve"> / S</t>
    </r>
  </si>
  <si>
    <t>Method</t>
  </si>
  <si>
    <t>Dominant</t>
  </si>
  <si>
    <t>Near-Bank Stress</t>
  </si>
  <si>
    <r>
      <t>Riffle Slope S</t>
    </r>
    <r>
      <rPr>
        <vertAlign val="subscript"/>
        <sz val="9"/>
        <rFont val="Arial"/>
        <family val="2"/>
      </rPr>
      <t>rif</t>
    </r>
  </si>
  <si>
    <r>
      <t>Ratio</t>
    </r>
    <r>
      <rPr>
        <sz val="9"/>
        <rFont val="Arial"/>
        <family val="2"/>
      </rPr>
      <t xml:space="preserve"> S</t>
    </r>
    <r>
      <rPr>
        <vertAlign val="subscript"/>
        <sz val="9"/>
        <rFont val="Arial"/>
        <family val="2"/>
      </rPr>
      <t>p</t>
    </r>
    <r>
      <rPr>
        <sz val="9"/>
        <rFont val="Arial"/>
        <family val="2"/>
      </rPr>
      <t xml:space="preserve"> / S</t>
    </r>
    <r>
      <rPr>
        <vertAlign val="subscript"/>
        <sz val="9"/>
        <rFont val="Arial"/>
        <family val="2"/>
      </rPr>
      <t>rif</t>
    </r>
  </si>
  <si>
    <t>Level III</t>
  </si>
  <si>
    <r>
      <t>Near-Bank Max Depth d</t>
    </r>
    <r>
      <rPr>
        <vertAlign val="subscript"/>
        <sz val="10"/>
        <rFont val="Arial"/>
        <family val="2"/>
      </rPr>
      <t>nb</t>
    </r>
    <r>
      <rPr>
        <sz val="9"/>
        <rFont val="Arial"/>
        <family val="2"/>
      </rPr>
      <t xml:space="preserve"> (ft)</t>
    </r>
  </si>
  <si>
    <r>
      <t>Mean Depth d</t>
    </r>
    <r>
      <rPr>
        <vertAlign val="subscript"/>
        <sz val="9"/>
        <rFont val="Arial"/>
        <family val="2"/>
      </rPr>
      <t>bkf</t>
    </r>
    <r>
      <rPr>
        <sz val="9"/>
        <rFont val="Arial"/>
        <family val="2"/>
      </rPr>
      <t xml:space="preserve"> (ft)</t>
    </r>
  </si>
  <si>
    <r>
      <t>Ratio</t>
    </r>
    <r>
      <rPr>
        <sz val="9"/>
        <rFont val="Arial"/>
        <family val="2"/>
      </rPr>
      <t xml:space="preserve"> d</t>
    </r>
    <r>
      <rPr>
        <vertAlign val="subscript"/>
        <sz val="10"/>
        <rFont val="Arial"/>
        <family val="2"/>
      </rPr>
      <t>nb</t>
    </r>
    <r>
      <rPr>
        <sz val="9"/>
        <rFont val="Arial"/>
        <family val="2"/>
      </rPr>
      <t xml:space="preserve"> / d</t>
    </r>
    <r>
      <rPr>
        <vertAlign val="subscript"/>
        <sz val="9"/>
        <rFont val="Arial"/>
        <family val="2"/>
      </rPr>
      <t>bkf</t>
    </r>
  </si>
  <si>
    <r>
      <t>Near-Bank Slope S</t>
    </r>
    <r>
      <rPr>
        <vertAlign val="subscript"/>
        <sz val="12"/>
        <rFont val="Arial"/>
        <family val="2"/>
      </rPr>
      <t>nb</t>
    </r>
  </si>
  <si>
    <r>
      <t>Near-Bank Shear Stress</t>
    </r>
    <r>
      <rPr>
        <sz val="11"/>
        <color theme="1"/>
        <rFont val="Calibri"/>
        <family val="2"/>
        <scheme val="minor"/>
      </rPr>
      <t xml:space="preserve"> </t>
    </r>
    <r>
      <rPr>
        <sz val="10"/>
        <rFont val="Symbol"/>
        <family val="1"/>
        <charset val="2"/>
      </rPr>
      <t>t</t>
    </r>
    <r>
      <rPr>
        <vertAlign val="subscript"/>
        <sz val="9"/>
        <rFont val="Arial"/>
        <family val="2"/>
      </rPr>
      <t>nb</t>
    </r>
    <r>
      <rPr>
        <sz val="9"/>
        <rFont val="Arial"/>
        <family val="2"/>
      </rPr>
      <t xml:space="preserve"> ( lb/ft</t>
    </r>
    <r>
      <rPr>
        <b/>
        <vertAlign val="superscript"/>
        <sz val="9"/>
        <rFont val="Arial"/>
        <family val="2"/>
      </rPr>
      <t>2</t>
    </r>
    <r>
      <rPr>
        <sz val="9"/>
        <rFont val="Arial"/>
        <family val="2"/>
      </rPr>
      <t xml:space="preserve"> )</t>
    </r>
  </si>
  <si>
    <r>
      <t>Bankfull Shear Stress</t>
    </r>
    <r>
      <rPr>
        <sz val="11"/>
        <color theme="1"/>
        <rFont val="Calibri"/>
        <family val="2"/>
        <scheme val="minor"/>
      </rPr>
      <t xml:space="preserve"> </t>
    </r>
    <r>
      <rPr>
        <sz val="10"/>
        <rFont val="Symbol"/>
        <family val="1"/>
        <charset val="2"/>
      </rPr>
      <t>t</t>
    </r>
    <r>
      <rPr>
        <vertAlign val="subscript"/>
        <sz val="9"/>
        <rFont val="Arial"/>
        <family val="2"/>
      </rPr>
      <t>bkf</t>
    </r>
    <r>
      <rPr>
        <sz val="9"/>
        <rFont val="Arial"/>
        <family val="2"/>
      </rPr>
      <t xml:space="preserve"> ( lb/ft</t>
    </r>
    <r>
      <rPr>
        <b/>
        <vertAlign val="superscript"/>
        <sz val="9"/>
        <rFont val="Arial"/>
        <family val="2"/>
      </rPr>
      <t>2</t>
    </r>
    <r>
      <rPr>
        <sz val="9"/>
        <rFont val="Arial"/>
        <family val="2"/>
      </rPr>
      <t xml:space="preserve"> )</t>
    </r>
  </si>
  <si>
    <r>
      <t xml:space="preserve">Ratio </t>
    </r>
    <r>
      <rPr>
        <sz val="10"/>
        <rFont val="Symbol"/>
        <family val="1"/>
        <charset val="2"/>
      </rPr>
      <t>t</t>
    </r>
    <r>
      <rPr>
        <vertAlign val="subscript"/>
        <sz val="9"/>
        <rFont val="Arial"/>
        <family val="2"/>
      </rPr>
      <t>nb</t>
    </r>
    <r>
      <rPr>
        <sz val="9"/>
        <rFont val="Arial"/>
        <family val="2"/>
      </rPr>
      <t xml:space="preserve"> /</t>
    </r>
    <r>
      <rPr>
        <sz val="10"/>
        <rFont val="Symbol"/>
        <family val="1"/>
        <charset val="2"/>
      </rPr>
      <t xml:space="preserve"> t</t>
    </r>
    <r>
      <rPr>
        <vertAlign val="subscript"/>
        <sz val="9"/>
        <rFont val="Arial"/>
        <family val="2"/>
      </rPr>
      <t>bkf</t>
    </r>
  </si>
  <si>
    <r>
      <t>Near-Bank Stress (NBS</t>
    </r>
    <r>
      <rPr>
        <b/>
        <sz val="9"/>
        <rFont val="Arial"/>
        <family val="2"/>
      </rPr>
      <t>)</t>
    </r>
  </si>
  <si>
    <t>Level IV</t>
  </si>
  <si>
    <t>Velocity Gradient ( ft / sec / ft )</t>
  </si>
  <si>
    <t>Converting Values to a Near-Bank Stress (NBS) Rating</t>
  </si>
  <si>
    <t>Near-Bank Stress (NBS) ratings</t>
  </si>
  <si>
    <t>Method number</t>
  </si>
  <si>
    <t xml:space="preserve"> N / A</t>
  </si>
  <si>
    <t>&gt; 3.00</t>
  </si>
  <si>
    <t>&lt; 0.20</t>
  </si>
  <si>
    <t>&lt; 0.40</t>
  </si>
  <si>
    <t>&lt; 1.00</t>
  </si>
  <si>
    <t>&lt; 0.80</t>
  </si>
  <si>
    <t>&lt; 0.50</t>
  </si>
  <si>
    <t>2.21 – 3.00</t>
  </si>
  <si>
    <t>0.20 – 0.40</t>
  </si>
  <si>
    <t>0.41 – 0.60</t>
  </si>
  <si>
    <t>1.00 – 1.50</t>
  </si>
  <si>
    <t>0.80 – 1.05</t>
  </si>
  <si>
    <t>0.50 – 1.00</t>
  </si>
  <si>
    <t>2.01 – 2.20</t>
  </si>
  <si>
    <t>0.61 – 0.80</t>
  </si>
  <si>
    <t>1.51 – 1.80</t>
  </si>
  <si>
    <t>1.06 – 1.14</t>
  </si>
  <si>
    <t>1.01 – 1.60</t>
  </si>
  <si>
    <t>See</t>
  </si>
  <si>
    <t>1.81 – 2.00</t>
  </si>
  <si>
    <t>0.81 – 1.00</t>
  </si>
  <si>
    <t>1.81 – 2.50</t>
  </si>
  <si>
    <t>1.15 – 1.19</t>
  </si>
  <si>
    <t>1.61 – 2.00</t>
  </si>
  <si>
    <t>1.50 – 1.80</t>
  </si>
  <si>
    <t>1.01 – 1.20</t>
  </si>
  <si>
    <t>2.51 – 3.00</t>
  </si>
  <si>
    <t>1.20 – 1.60</t>
  </si>
  <si>
    <t>2.01 – 2.40</t>
  </si>
  <si>
    <t>Above</t>
  </si>
  <si>
    <t>&lt; 1.50</t>
  </si>
  <si>
    <t>&gt; 1.00</t>
  </si>
  <si>
    <t>&gt; 1.20</t>
  </si>
  <si>
    <t>&gt; 1.60</t>
  </si>
  <si>
    <t>&gt; 2.40</t>
  </si>
  <si>
    <t>Overall Near-Bank Stress (NBS) rating</t>
  </si>
  <si>
    <t>Only enter data in green highlighted cells. All others have equations</t>
  </si>
  <si>
    <t xml:space="preserve">Only enter data in the green cells. All other cells are either linked to other worksheets or have equations. </t>
  </si>
  <si>
    <t xml:space="preserve">Non-highlighted rates from USFWS Bank Erosion Rate Curve 
Yellow Highlighted rates from Rosgen Colorado Bank Erosion Rate                   Blue Highlighted rates are interpolated from Rosgen Colorado Bank Erosion Rate </t>
  </si>
  <si>
    <r>
      <rPr>
        <b/>
        <sz val="16"/>
        <color theme="1"/>
        <rFont val="Arial"/>
        <family val="2"/>
      </rPr>
      <t>vvvvvvvvvvvvvvvv</t>
    </r>
    <r>
      <rPr>
        <b/>
        <sz val="16"/>
        <color theme="1"/>
        <rFont val="Times New Roman"/>
        <family val="1"/>
      </rPr>
      <t xml:space="preserve">  SQT FIELD VALUE CALCULATION BELOW </t>
    </r>
    <r>
      <rPr>
        <b/>
        <sz val="16"/>
        <color theme="1"/>
        <rFont val="Arial"/>
        <family val="2"/>
      </rPr>
      <t>vvvvvvvvvvvvvvv</t>
    </r>
  </si>
  <si>
    <t>BEHI/NBS</t>
  </si>
  <si>
    <t>Very Low;VL</t>
  </si>
  <si>
    <t>Very Low;L</t>
  </si>
  <si>
    <t>Very Low;M</t>
  </si>
  <si>
    <t>Very Low;H</t>
  </si>
  <si>
    <t>Very Low;VH</t>
  </si>
  <si>
    <t>Very Low;E</t>
  </si>
  <si>
    <t>Low;L</t>
  </si>
  <si>
    <t>Low;VL</t>
  </si>
  <si>
    <t>Low;M</t>
  </si>
  <si>
    <t>Low;H</t>
  </si>
  <si>
    <t>Low;VH</t>
  </si>
  <si>
    <t>Low;E</t>
  </si>
  <si>
    <t>Moderate;VL</t>
  </si>
  <si>
    <t>Moderate;L</t>
  </si>
  <si>
    <t>Moderate;H</t>
  </si>
  <si>
    <t>Moderate;VH</t>
  </si>
  <si>
    <t>Moderate;E</t>
  </si>
  <si>
    <t>Moderate;M</t>
  </si>
  <si>
    <t>High;VL</t>
  </si>
  <si>
    <t>High;L</t>
  </si>
  <si>
    <t>High;M</t>
  </si>
  <si>
    <t>High;E</t>
  </si>
  <si>
    <t>High;H</t>
  </si>
  <si>
    <t>Very High;VL</t>
  </si>
  <si>
    <t>Very High;L</t>
  </si>
  <si>
    <t>Very High;M</t>
  </si>
  <si>
    <t>Very High;H</t>
  </si>
  <si>
    <t>Very High;E</t>
  </si>
  <si>
    <t>Very High;VH</t>
  </si>
  <si>
    <t>Extreme;VL</t>
  </si>
  <si>
    <t>Extreme;L</t>
  </si>
  <si>
    <t>Extreme;M</t>
  </si>
  <si>
    <t>Extreme;H</t>
  </si>
  <si>
    <t>Extreme;VH</t>
  </si>
  <si>
    <t>Extreme;E</t>
  </si>
  <si>
    <t>High;VH</t>
  </si>
  <si>
    <t>COUNT</t>
  </si>
  <si>
    <t>LENGTH</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</si>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</sst>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0"/>
    <numFmt numFmtId="167" formatCode="0_);\(0\)"/>
  </numFmts>
  <fonts count="41" x14ac:knownFonts="1">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b/>
      <vertAlign val="superscript"/>
      <sz val="10"/>
      <color theme="1"/>
      <name val="Times New Roman"/>
      <family val="1"/>
    </font>
    <font>
      <sz val="10"/>
      <color theme="1"/>
      <name val="Times New Roman"/>
      <family val="1"/>
    </font>
    <font>
      <b/>
      <sz val="16"/>
      <color theme="1"/>
      <name val="Times New Roman"/>
      <family val="1"/>
    </font>
    <font>
      <sz val="10"/>
      <name val="Arial"/>
      <family val="2"/>
    </font>
    <font>
      <b/>
      <sz val="12"/>
      <name val="Times New Roman"/>
      <family val="1"/>
    </font>
    <font>
      <sz val="8"/>
      <name val="Times New Roman"/>
      <family val="1"/>
    </font>
    <font>
      <b/>
      <sz val="8"/>
      <name val="Times New Roman"/>
      <family val="1"/>
    </font>
    <font>
      <sz val="8"/>
      <name val="Arial"/>
      <family val="2"/>
    </font>
    <font>
      <sz val="10"/>
      <name val="Times New Roman"/>
      <family val="1"/>
    </font>
    <font>
      <vertAlign val="superscript"/>
      <sz val="8"/>
      <name val="Times New Roman"/>
      <family val="1"/>
    </font>
    <font>
      <b/>
      <sz val="10"/>
      <name val="Times New Roman"/>
      <family val="1"/>
    </font>
    <font>
      <sz val="16"/>
      <color indexed="10"/>
      <name val="Times New Roman"/>
      <family val="1"/>
    </font>
    <font>
      <sz val="8"/>
      <color indexed="81"/>
      <name val="Tahoma"/>
      <family val="2"/>
    </font>
    <font>
      <b/>
      <sz val="8"/>
      <color indexed="81"/>
      <name val="Tahoma"/>
      <family val="2"/>
    </font>
    <font>
      <sz val="10"/>
      <name val="Arial"/>
      <family val="2"/>
    </font>
    <font>
      <b/>
      <sz val="12"/>
      <name val="Arial"/>
      <family val="2"/>
    </font>
    <font>
      <b/>
      <sz val="10"/>
      <name val="Arial"/>
      <family val="2"/>
    </font>
    <font>
      <b/>
      <sz val="11"/>
      <name val="Arial"/>
      <family val="2"/>
    </font>
    <font>
      <b/>
      <sz val="8"/>
      <name val="Arial"/>
      <family val="2"/>
    </font>
    <font>
      <sz val="9"/>
      <name val="Arial"/>
      <family val="2"/>
    </font>
    <font>
      <b/>
      <sz val="8"/>
      <name val="Arial Narrow"/>
      <family val="2"/>
    </font>
    <font>
      <vertAlign val="subscript"/>
      <sz val="8"/>
      <name val="Arial"/>
      <family val="2"/>
    </font>
    <font>
      <vertAlign val="subscript"/>
      <sz val="10"/>
      <name val="Arial"/>
      <family val="2"/>
    </font>
    <font>
      <sz val="10"/>
      <name val="Symbol"/>
      <family val="1"/>
      <charset val="2"/>
    </font>
    <font>
      <vertAlign val="subscript"/>
      <sz val="9"/>
      <name val="Arial"/>
      <family val="2"/>
    </font>
    <font>
      <i/>
      <sz val="9"/>
      <name val="Arial"/>
      <family val="2"/>
    </font>
    <font>
      <vertAlign val="subscript"/>
      <sz val="12"/>
      <name val="Arial"/>
      <family val="2"/>
    </font>
    <font>
      <b/>
      <vertAlign val="superscript"/>
      <sz val="9"/>
      <name val="Arial"/>
      <family val="2"/>
    </font>
    <font>
      <b/>
      <sz val="9"/>
      <name val="Arial"/>
      <family val="2"/>
    </font>
    <font>
      <sz val="7"/>
      <name val="Arial"/>
      <family val="2"/>
    </font>
    <font>
      <sz val="16"/>
      <color theme="1"/>
      <name val="Times New Roman"/>
      <family val="1"/>
    </font>
    <font>
      <sz val="24"/>
      <color theme="1"/>
      <name val="Times New Roman"/>
      <family val="1"/>
    </font>
    <font>
      <sz val="24"/>
      <name val="Times New Roman"/>
      <family val="1"/>
    </font>
    <font>
      <sz val="14"/>
      <name val="Arial"/>
      <family val="2"/>
    </font>
    <font>
      <sz val="11"/>
      <color theme="1"/>
      <name val="Calibri"/>
      <family val="2"/>
      <scheme val="minor"/>
    </font>
    <font>
      <b/>
      <sz val="16"/>
      <color theme="1"/>
      <name val="Arial"/>
      <family val="2"/>
    </font>
    <font>
      <b/>
      <sz val="16"/>
      <color theme="1"/>
      <name val="Times New Roman"/>
      <family val="2"/>
    </font>
  </fonts>
  <fills count="11">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4F4F"/>
        <bgColor indexed="64"/>
      </patternFill>
    </fill>
    <fill>
      <patternFill patternType="solid">
        <fgColor rgb="FF00B0F0"/>
        <bgColor indexed="64"/>
      </patternFill>
    </fill>
  </fills>
  <borders count="17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ck">
        <color auto="1"/>
      </right>
      <top style="thick">
        <color auto="1"/>
      </top>
      <bottom style="thick">
        <color auto="1"/>
      </bottom>
      <diagonal/>
    </border>
    <border>
      <left style="medium">
        <color auto="1"/>
      </left>
      <right/>
      <top style="thick">
        <color auto="1"/>
      </top>
      <bottom style="thick">
        <color auto="1"/>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55"/>
      </top>
      <bottom style="thin">
        <color indexed="55"/>
      </bottom>
      <diagonal/>
    </border>
    <border>
      <left style="thin">
        <color indexed="55"/>
      </left>
      <right style="thin">
        <color indexed="55"/>
      </right>
      <top style="thin">
        <color indexed="55"/>
      </top>
      <bottom style="double">
        <color indexed="64"/>
      </bottom>
      <diagonal/>
    </border>
    <border>
      <left style="thin">
        <color indexed="55"/>
      </left>
      <right/>
      <top style="thin">
        <color indexed="55"/>
      </top>
      <bottom style="double">
        <color indexed="64"/>
      </bottom>
      <diagonal/>
    </border>
    <border>
      <left/>
      <right style="thin">
        <color indexed="64"/>
      </right>
      <top style="thin">
        <color indexed="55"/>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thin">
        <color indexed="64"/>
      </top>
      <bottom style="double">
        <color indexed="64"/>
      </bottom>
      <diagonal/>
    </border>
    <border>
      <left style="double">
        <color indexed="64"/>
      </left>
      <right/>
      <top/>
      <bottom/>
      <diagonal/>
    </border>
    <border>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bottom/>
      <diagonal/>
    </border>
    <border>
      <left style="thin">
        <color indexed="64"/>
      </left>
      <right style="thin">
        <color indexed="22"/>
      </right>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right/>
      <top style="double">
        <color indexed="64"/>
      </top>
      <bottom/>
      <diagonal/>
    </border>
    <border>
      <left style="thin">
        <color auto="1"/>
      </left>
      <right style="thin">
        <color indexed="64"/>
      </right>
      <top/>
      <bottom/>
      <diagonal/>
    </border>
    <border>
      <left style="thin">
        <color indexed="64"/>
      </left>
      <right/>
      <top style="thin">
        <color indexed="55"/>
      </top>
      <bottom style="double">
        <color indexed="64"/>
      </bottom>
      <diagonal/>
    </border>
    <border>
      <left/>
      <right/>
      <top style="thin">
        <color indexed="55"/>
      </top>
      <bottom style="double">
        <color indexed="64"/>
      </bottom>
      <diagonal/>
    </border>
    <border>
      <left/>
      <right style="thin">
        <color indexed="55"/>
      </right>
      <top style="thin">
        <color indexed="55"/>
      </top>
      <bottom style="double">
        <color indexed="64"/>
      </bottom>
      <diagonal/>
    </border>
    <border>
      <left style="thin">
        <color auto="1"/>
      </left>
      <right style="thin">
        <color indexed="64"/>
      </right>
      <top style="thin">
        <color auto="1"/>
      </top>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7">
    <xf numFmtId="0" fontId="0" fillId="0" borderId="0"/>
    <xf numFmtId="0" fontId="7" fillId="0" borderId="0"/>
    <xf numFmtId="9" fontId="7" fillId="0" borderId="0" applyFont="0" applyFill="0" applyBorder="0" applyAlignment="0" applyProtection="0"/>
    <xf numFmtId="0" fontId="7" fillId="0" borderId="0"/>
    <xf numFmtId="0" fontId="18" fillId="0" borderId="0"/>
    <xf numFmtId="9" fontId="18" fillId="0" borderId="0" applyFont="0" applyFill="0" applyBorder="0" applyAlignment="0" applyProtection="0"/>
    <xf numFmtId="9" fontId="38" fillId="0" borderId="0" applyFont="0" applyFill="0" applyBorder="0" applyAlignment="0" applyProtection="0"/>
  </cellStyleXfs>
  <cellXfs count="595">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164" fontId="1" fillId="0" borderId="6" xfId="0" applyNumberFormat="1" applyFont="1" applyBorder="1" applyAlignment="1">
      <alignment horizontal="right"/>
    </xf>
    <xf numFmtId="164" fontId="1" fillId="2" borderId="6" xfId="0" applyNumberFormat="1" applyFont="1" applyFill="1" applyBorder="1" applyAlignment="1">
      <alignment horizontal="right"/>
    </xf>
    <xf numFmtId="0" fontId="1" fillId="0" borderId="7" xfId="0" applyFont="1" applyBorder="1"/>
    <xf numFmtId="0" fontId="1" fillId="0" borderId="8" xfId="0" applyFont="1" applyBorder="1"/>
    <xf numFmtId="164" fontId="1" fillId="0" borderId="9" xfId="0" applyNumberFormat="1" applyFont="1" applyBorder="1" applyAlignment="1">
      <alignment horizontal="right"/>
    </xf>
    <xf numFmtId="0" fontId="1" fillId="0" borderId="0" xfId="0" applyFont="1" applyBorder="1"/>
    <xf numFmtId="164" fontId="1" fillId="0" borderId="0" xfId="0" applyNumberFormat="1" applyFont="1" applyBorder="1" applyAlignment="1">
      <alignment horizontal="right"/>
    </xf>
    <xf numFmtId="0" fontId="8" fillId="0" borderId="0" xfId="1" applyFont="1" applyFill="1" applyAlignment="1">
      <alignment horizontal="left" vertical="center"/>
    </xf>
    <xf numFmtId="0" fontId="8" fillId="0" borderId="0" xfId="1" applyFont="1" applyAlignment="1">
      <alignment horizontal="center" vertical="center"/>
    </xf>
    <xf numFmtId="0" fontId="8" fillId="0" borderId="0" xfId="1" applyFont="1" applyFill="1" applyAlignment="1">
      <alignment horizontal="center" vertical="center"/>
    </xf>
    <xf numFmtId="0" fontId="8" fillId="0" borderId="0" xfId="1" applyFont="1" applyBorder="1" applyAlignment="1">
      <alignment horizontal="center" vertical="center"/>
    </xf>
    <xf numFmtId="0" fontId="9" fillId="0" borderId="0" xfId="1" applyFont="1" applyAlignment="1">
      <alignment horizontal="center" vertical="center"/>
    </xf>
    <xf numFmtId="0" fontId="9" fillId="0" borderId="0" xfId="1" applyFont="1" applyFill="1" applyAlignment="1">
      <alignment horizontal="center" vertical="center"/>
    </xf>
    <xf numFmtId="0" fontId="9" fillId="0" borderId="0" xfId="1" applyFont="1" applyBorder="1" applyAlignment="1">
      <alignment horizontal="center" vertical="center"/>
    </xf>
    <xf numFmtId="0" fontId="9" fillId="0" borderId="0" xfId="1" applyFont="1" applyBorder="1" applyAlignment="1">
      <alignment horizontal="center" vertical="center" wrapText="1"/>
    </xf>
    <xf numFmtId="0" fontId="9" fillId="0" borderId="0" xfId="1" applyFont="1" applyAlignment="1">
      <alignment horizontal="center" vertical="center" wrapText="1"/>
    </xf>
    <xf numFmtId="0" fontId="9" fillId="0" borderId="0" xfId="1" applyFont="1" applyFill="1" applyBorder="1" applyAlignment="1">
      <alignment horizontal="center" vertical="center"/>
    </xf>
    <xf numFmtId="40" fontId="12" fillId="0" borderId="0" xfId="1" applyNumberFormat="1" applyFont="1" applyFill="1" applyBorder="1" applyAlignment="1">
      <alignment horizontal="center" vertical="center"/>
    </xf>
    <xf numFmtId="0" fontId="10" fillId="0" borderId="0" xfId="1" applyFont="1" applyAlignment="1">
      <alignment horizontal="center" vertical="center"/>
    </xf>
    <xf numFmtId="40" fontId="10" fillId="4" borderId="44" xfId="1" applyNumberFormat="1" applyFont="1" applyFill="1" applyBorder="1" applyAlignment="1">
      <alignment horizontal="left" vertical="center"/>
    </xf>
    <xf numFmtId="40" fontId="10" fillId="4" borderId="45" xfId="1" applyNumberFormat="1" applyFont="1" applyFill="1" applyBorder="1" applyAlignment="1">
      <alignment horizontal="left" vertical="center"/>
    </xf>
    <xf numFmtId="40" fontId="10" fillId="4" borderId="46" xfId="1" applyNumberFormat="1" applyFont="1" applyFill="1" applyBorder="1" applyAlignment="1">
      <alignment horizontal="left" vertical="center"/>
    </xf>
    <xf numFmtId="40" fontId="10" fillId="0" borderId="0" xfId="1" applyNumberFormat="1" applyFont="1" applyFill="1" applyBorder="1" applyAlignment="1">
      <alignment horizontal="left" vertical="center"/>
    </xf>
    <xf numFmtId="0" fontId="10" fillId="4" borderId="47" xfId="1" applyFont="1" applyFill="1" applyBorder="1" applyAlignment="1">
      <alignment horizontal="center" vertical="center" textRotation="90"/>
    </xf>
    <xf numFmtId="0" fontId="10" fillId="4" borderId="0" xfId="1" applyFont="1" applyFill="1" applyBorder="1" applyAlignment="1">
      <alignment horizontal="center" vertical="center" textRotation="90"/>
    </xf>
    <xf numFmtId="0" fontId="9" fillId="4" borderId="0" xfId="1" applyFont="1" applyFill="1" applyBorder="1" applyAlignment="1">
      <alignment horizontal="center" vertical="center"/>
    </xf>
    <xf numFmtId="0" fontId="9" fillId="4" borderId="61" xfId="1" applyFont="1" applyFill="1" applyBorder="1" applyAlignment="1">
      <alignment horizontal="center" vertical="center"/>
    </xf>
    <xf numFmtId="0" fontId="7" fillId="0" borderId="0" xfId="1" applyFill="1" applyBorder="1" applyAlignment="1">
      <alignment horizontal="center" vertical="center"/>
    </xf>
    <xf numFmtId="0" fontId="9" fillId="4" borderId="44" xfId="1" applyFont="1" applyFill="1" applyBorder="1" applyAlignment="1">
      <alignment horizontal="center" vertical="center"/>
    </xf>
    <xf numFmtId="0" fontId="9" fillId="4" borderId="45" xfId="1" applyFont="1" applyFill="1" applyBorder="1" applyAlignment="1">
      <alignment horizontal="center" vertical="center"/>
    </xf>
    <xf numFmtId="0" fontId="9" fillId="4" borderId="63" xfId="1" applyFont="1" applyFill="1" applyBorder="1" applyAlignment="1">
      <alignment horizontal="center" vertical="center"/>
    </xf>
    <xf numFmtId="0" fontId="7" fillId="0" borderId="0" xfId="1" applyFill="1" applyBorder="1" applyAlignment="1">
      <alignment horizontal="center"/>
    </xf>
    <xf numFmtId="40" fontId="10" fillId="4" borderId="32" xfId="1" applyNumberFormat="1" applyFont="1" applyFill="1" applyBorder="1" applyAlignment="1">
      <alignment horizontal="left" vertical="center"/>
    </xf>
    <xf numFmtId="40" fontId="10" fillId="4" borderId="33" xfId="1" applyNumberFormat="1" applyFont="1" applyFill="1" applyBorder="1" applyAlignment="1">
      <alignment horizontal="left" vertical="center"/>
    </xf>
    <xf numFmtId="40" fontId="10" fillId="4" borderId="33" xfId="1" applyNumberFormat="1" applyFont="1" applyFill="1" applyBorder="1" applyAlignment="1">
      <alignment vertical="center"/>
    </xf>
    <xf numFmtId="40" fontId="10" fillId="4" borderId="34" xfId="1" applyNumberFormat="1" applyFont="1" applyFill="1" applyBorder="1" applyAlignment="1">
      <alignment vertical="center"/>
    </xf>
    <xf numFmtId="40" fontId="10" fillId="0" borderId="0" xfId="1" applyNumberFormat="1" applyFont="1" applyFill="1" applyBorder="1" applyAlignment="1">
      <alignment vertical="center"/>
    </xf>
    <xf numFmtId="40" fontId="9" fillId="4" borderId="50" xfId="1" applyNumberFormat="1" applyFont="1" applyFill="1" applyBorder="1" applyAlignment="1">
      <alignment horizontal="center" vertical="center"/>
    </xf>
    <xf numFmtId="40" fontId="9" fillId="4" borderId="39" xfId="1" applyNumberFormat="1" applyFont="1" applyFill="1" applyBorder="1" applyAlignment="1">
      <alignment horizontal="center" vertical="center"/>
    </xf>
    <xf numFmtId="40" fontId="12" fillId="4" borderId="49" xfId="1" applyNumberFormat="1" applyFont="1" applyFill="1" applyBorder="1" applyAlignment="1">
      <alignment horizontal="center" vertical="center"/>
    </xf>
    <xf numFmtId="40" fontId="9" fillId="4" borderId="55" xfId="1" applyNumberFormat="1" applyFont="1" applyFill="1" applyBorder="1" applyAlignment="1">
      <alignment horizontal="center" vertical="center"/>
    </xf>
    <xf numFmtId="40" fontId="9" fillId="4" borderId="52" xfId="1" applyNumberFormat="1" applyFont="1" applyFill="1" applyBorder="1" applyAlignment="1">
      <alignment horizontal="center" vertical="center"/>
    </xf>
    <xf numFmtId="40" fontId="12" fillId="4" borderId="54" xfId="1" applyNumberFormat="1" applyFont="1" applyFill="1" applyBorder="1" applyAlignment="1">
      <alignment horizontal="center" vertical="center"/>
    </xf>
    <xf numFmtId="40" fontId="9" fillId="4" borderId="74" xfId="1" applyNumberFormat="1" applyFont="1" applyFill="1" applyBorder="1" applyAlignment="1">
      <alignment horizontal="center" vertical="center"/>
    </xf>
    <xf numFmtId="40" fontId="9" fillId="4" borderId="42" xfId="1" applyNumberFormat="1" applyFont="1" applyFill="1" applyBorder="1" applyAlignment="1">
      <alignment horizontal="center" vertical="center"/>
    </xf>
    <xf numFmtId="40" fontId="12" fillId="4" borderId="42" xfId="1" applyNumberFormat="1" applyFont="1" applyFill="1" applyBorder="1" applyAlignment="1">
      <alignment horizontal="center" vertical="center"/>
    </xf>
    <xf numFmtId="40" fontId="12" fillId="4" borderId="73" xfId="1" applyNumberFormat="1" applyFont="1" applyFill="1" applyBorder="1" applyAlignment="1">
      <alignment horizontal="center" vertical="center"/>
    </xf>
    <xf numFmtId="40" fontId="12" fillId="4" borderId="64" xfId="1" applyNumberFormat="1" applyFont="1" applyFill="1" applyBorder="1" applyAlignment="1">
      <alignment horizontal="center" vertical="center"/>
    </xf>
    <xf numFmtId="40" fontId="12" fillId="4" borderId="45" xfId="1" applyNumberFormat="1" applyFont="1" applyFill="1" applyBorder="1" applyAlignment="1">
      <alignment horizontal="center" vertical="center"/>
    </xf>
    <xf numFmtId="40" fontId="12" fillId="4" borderId="63" xfId="1" applyNumberFormat="1" applyFont="1" applyFill="1" applyBorder="1" applyAlignment="1">
      <alignment horizontal="center" vertical="center"/>
    </xf>
    <xf numFmtId="40" fontId="9" fillId="4" borderId="33" xfId="1" applyNumberFormat="1" applyFont="1" applyFill="1" applyBorder="1" applyAlignment="1">
      <alignment vertical="center"/>
    </xf>
    <xf numFmtId="40" fontId="9" fillId="4" borderId="81" xfId="1" applyNumberFormat="1" applyFont="1" applyFill="1" applyBorder="1" applyAlignment="1">
      <alignment vertical="center"/>
    </xf>
    <xf numFmtId="40" fontId="10" fillId="4" borderId="51" xfId="1" applyNumberFormat="1" applyFont="1" applyFill="1" applyBorder="1" applyAlignment="1">
      <alignment horizontal="left" vertical="center"/>
    </xf>
    <xf numFmtId="40" fontId="10" fillId="4" borderId="52" xfId="1" applyNumberFormat="1" applyFont="1" applyFill="1" applyBorder="1" applyAlignment="1">
      <alignment horizontal="left" vertical="center"/>
    </xf>
    <xf numFmtId="40" fontId="12" fillId="4" borderId="52" xfId="1" applyNumberFormat="1" applyFont="1" applyFill="1" applyBorder="1" applyAlignment="1">
      <alignment vertical="center"/>
    </xf>
    <xf numFmtId="40" fontId="12" fillId="4" borderId="54" xfId="1" applyNumberFormat="1" applyFont="1" applyFill="1" applyBorder="1" applyAlignment="1">
      <alignment vertical="center"/>
    </xf>
    <xf numFmtId="40" fontId="10" fillId="4" borderId="41" xfId="1" applyNumberFormat="1" applyFont="1" applyFill="1" applyBorder="1" applyAlignment="1">
      <alignment horizontal="left" vertical="center"/>
    </xf>
    <xf numFmtId="40" fontId="10" fillId="4" borderId="42" xfId="1" applyNumberFormat="1" applyFont="1" applyFill="1" applyBorder="1" applyAlignment="1">
      <alignment horizontal="left" vertical="center"/>
    </xf>
    <xf numFmtId="40" fontId="12" fillId="4" borderId="42" xfId="1" applyNumberFormat="1" applyFont="1" applyFill="1" applyBorder="1" applyAlignment="1">
      <alignment vertical="center"/>
    </xf>
    <xf numFmtId="40" fontId="12" fillId="4" borderId="73" xfId="1" applyNumberFormat="1" applyFont="1" applyFill="1" applyBorder="1" applyAlignment="1">
      <alignment vertical="center"/>
    </xf>
    <xf numFmtId="40" fontId="14" fillId="0" borderId="0" xfId="1" applyNumberFormat="1" applyFont="1" applyFill="1" applyBorder="1" applyAlignment="1">
      <alignment horizontal="center" vertical="center"/>
    </xf>
    <xf numFmtId="0" fontId="9" fillId="0" borderId="0" xfId="1" applyFont="1" applyFill="1" applyBorder="1" applyAlignment="1">
      <alignment vertical="center"/>
    </xf>
    <xf numFmtId="40" fontId="9" fillId="0" borderId="0" xfId="1" applyNumberFormat="1" applyFont="1" applyFill="1" applyBorder="1" applyAlignment="1">
      <alignment horizontal="center" vertical="center"/>
    </xf>
    <xf numFmtId="0" fontId="7" fillId="0" borderId="0" xfId="1" applyBorder="1" applyAlignment="1">
      <alignment horizontal="center" vertical="center"/>
    </xf>
    <xf numFmtId="0" fontId="9" fillId="0" borderId="47" xfId="1" applyFont="1" applyBorder="1" applyAlignment="1">
      <alignment horizontal="center" vertical="center"/>
    </xf>
    <xf numFmtId="0" fontId="12" fillId="0" borderId="0" xfId="1" applyFont="1" applyBorder="1" applyAlignment="1">
      <alignment horizontal="center" vertical="center"/>
    </xf>
    <xf numFmtId="0" fontId="7" fillId="0" borderId="0" xfId="1" applyBorder="1" applyAlignment="1">
      <alignment vertical="center"/>
    </xf>
    <xf numFmtId="0" fontId="9" fillId="0" borderId="0" xfId="1" applyFont="1" applyBorder="1" applyAlignment="1">
      <alignment horizontal="left" vertical="center"/>
    </xf>
    <xf numFmtId="0" fontId="1" fillId="0" borderId="0" xfId="0" applyFont="1" applyProtection="1"/>
    <xf numFmtId="0" fontId="1" fillId="0" borderId="13" xfId="0" applyFont="1" applyBorder="1" applyProtection="1"/>
    <xf numFmtId="2" fontId="1" fillId="0" borderId="0" xfId="0" applyNumberFormat="1" applyFont="1" applyProtection="1"/>
    <xf numFmtId="0" fontId="1" fillId="0" borderId="14" xfId="0" applyFont="1" applyBorder="1" applyProtection="1"/>
    <xf numFmtId="0" fontId="7" fillId="0" borderId="0" xfId="1"/>
    <xf numFmtId="0" fontId="7" fillId="0" borderId="50" xfId="1" applyFont="1" applyBorder="1" applyAlignment="1"/>
    <xf numFmtId="0" fontId="7" fillId="0" borderId="39" xfId="1" applyFont="1" applyBorder="1" applyAlignment="1">
      <alignment horizontal="right"/>
    </xf>
    <xf numFmtId="0" fontId="7" fillId="0" borderId="50" xfId="1" applyFont="1" applyBorder="1" applyAlignment="1">
      <alignment horizontal="left"/>
    </xf>
    <xf numFmtId="0" fontId="21" fillId="0" borderId="39" xfId="1" applyFont="1" applyBorder="1" applyAlignment="1"/>
    <xf numFmtId="0" fontId="7" fillId="0" borderId="39" xfId="1" applyFont="1" applyBorder="1" applyAlignment="1">
      <alignment horizontal="left"/>
    </xf>
    <xf numFmtId="0" fontId="7" fillId="0" borderId="100" xfId="1" applyFont="1" applyBorder="1" applyAlignment="1"/>
    <xf numFmtId="0" fontId="7" fillId="0" borderId="101" xfId="1" applyFont="1" applyBorder="1" applyAlignment="1"/>
    <xf numFmtId="0" fontId="7" fillId="0" borderId="101" xfId="1" applyFont="1" applyBorder="1" applyAlignment="1">
      <alignment horizontal="right"/>
    </xf>
    <xf numFmtId="49" fontId="21" fillId="0" borderId="102" xfId="1" applyNumberFormat="1" applyFont="1" applyBorder="1" applyAlignment="1" applyProtection="1">
      <alignment horizontal="left"/>
      <protection locked="0"/>
    </xf>
    <xf numFmtId="0" fontId="23" fillId="0" borderId="109" xfId="1" applyFont="1" applyBorder="1" applyAlignment="1">
      <alignment horizontal="center"/>
    </xf>
    <xf numFmtId="0" fontId="24" fillId="0" borderId="0" xfId="1" applyFont="1" applyBorder="1" applyAlignment="1">
      <alignment horizontal="left"/>
    </xf>
    <xf numFmtId="0" fontId="11" fillId="0" borderId="0" xfId="1" applyFont="1" applyBorder="1" applyAlignment="1">
      <alignment horizontal="left"/>
    </xf>
    <xf numFmtId="0" fontId="23" fillId="0" borderId="110" xfId="1" applyFont="1" applyBorder="1" applyAlignment="1">
      <alignment horizontal="center"/>
    </xf>
    <xf numFmtId="0" fontId="23" fillId="0" borderId="113" xfId="1" applyFont="1" applyBorder="1" applyAlignment="1">
      <alignment horizontal="center"/>
    </xf>
    <xf numFmtId="0" fontId="7" fillId="0" borderId="0" xfId="1" applyFont="1" applyBorder="1" applyAlignment="1">
      <alignment horizontal="left"/>
    </xf>
    <xf numFmtId="0" fontId="7" fillId="0" borderId="61" xfId="1" applyFont="1" applyBorder="1" applyAlignment="1">
      <alignment horizontal="left"/>
    </xf>
    <xf numFmtId="0" fontId="20" fillId="0" borderId="124" xfId="1" applyFont="1" applyBorder="1" applyAlignment="1">
      <alignment horizontal="center" vertical="center"/>
    </xf>
    <xf numFmtId="0" fontId="7" fillId="0" borderId="0" xfId="1" applyFont="1" applyBorder="1"/>
    <xf numFmtId="0" fontId="23" fillId="0" borderId="62" xfId="1" applyFont="1" applyBorder="1" applyAlignment="1">
      <alignment horizontal="left"/>
    </xf>
    <xf numFmtId="0" fontId="23" fillId="0" borderId="128" xfId="1" applyFont="1" applyBorder="1" applyAlignment="1">
      <alignment horizontal="left"/>
    </xf>
    <xf numFmtId="0" fontId="20" fillId="0" borderId="62" xfId="1" applyFont="1" applyFill="1" applyBorder="1" applyAlignment="1">
      <alignment horizontal="center" vertical="center" textRotation="90"/>
    </xf>
    <xf numFmtId="167" fontId="20" fillId="0" borderId="0" xfId="1" applyNumberFormat="1" applyFont="1" applyFill="1" applyBorder="1" applyAlignment="1">
      <alignment horizontal="center" vertical="center"/>
    </xf>
    <xf numFmtId="0" fontId="7" fillId="0" borderId="0" xfId="1" applyFont="1" applyFill="1" applyBorder="1" applyAlignment="1">
      <alignment horizontal="left"/>
    </xf>
    <xf numFmtId="0" fontId="23" fillId="0" borderId="0" xfId="1" applyFont="1" applyFill="1" applyBorder="1" applyAlignment="1">
      <alignment horizontal="left"/>
    </xf>
    <xf numFmtId="167" fontId="20" fillId="0" borderId="73" xfId="1" applyNumberFormat="1" applyFont="1" applyFill="1" applyBorder="1" applyAlignment="1">
      <alignment horizontal="center"/>
    </xf>
    <xf numFmtId="167" fontId="20" fillId="0" borderId="29" xfId="1" applyNumberFormat="1" applyFont="1" applyFill="1" applyBorder="1" applyAlignment="1">
      <alignment horizontal="center"/>
    </xf>
    <xf numFmtId="0" fontId="33" fillId="0" borderId="129" xfId="1" applyFont="1" applyBorder="1" applyAlignment="1">
      <alignment horizontal="center" vertical="center"/>
    </xf>
    <xf numFmtId="0" fontId="11" fillId="0" borderId="130" xfId="1" applyFont="1" applyBorder="1" applyAlignment="1">
      <alignment horizontal="center"/>
    </xf>
    <xf numFmtId="0" fontId="11" fillId="0" borderId="131" xfId="1" applyFont="1" applyBorder="1" applyAlignment="1">
      <alignment horizontal="center"/>
    </xf>
    <xf numFmtId="0" fontId="33" fillId="0" borderId="132" xfId="1" applyFont="1" applyBorder="1" applyAlignment="1">
      <alignment horizontal="center" vertical="center"/>
    </xf>
    <xf numFmtId="0" fontId="11" fillId="0" borderId="133" xfId="1" applyFont="1" applyBorder="1" applyAlignment="1">
      <alignment horizontal="center"/>
    </xf>
    <xf numFmtId="0" fontId="11" fillId="0" borderId="134" xfId="1" applyFont="1" applyBorder="1" applyAlignment="1">
      <alignment horizontal="center"/>
    </xf>
    <xf numFmtId="0" fontId="11" fillId="0" borderId="135" xfId="1" applyFont="1" applyBorder="1" applyAlignment="1">
      <alignment horizontal="center" vertical="center"/>
    </xf>
    <xf numFmtId="167" fontId="11" fillId="0" borderId="136" xfId="1" applyNumberFormat="1" applyFont="1" applyBorder="1" applyAlignment="1">
      <alignment horizontal="center" vertical="center"/>
    </xf>
    <xf numFmtId="0" fontId="11" fillId="0" borderId="137" xfId="1" applyFont="1" applyBorder="1" applyAlignment="1">
      <alignment horizontal="center" vertical="center"/>
    </xf>
    <xf numFmtId="0" fontId="11" fillId="0" borderId="138" xfId="1" applyFont="1" applyBorder="1" applyAlignment="1">
      <alignment horizontal="center"/>
    </xf>
    <xf numFmtId="0" fontId="11" fillId="0" borderId="139" xfId="1" applyFont="1" applyBorder="1" applyAlignment="1">
      <alignment horizontal="center"/>
    </xf>
    <xf numFmtId="0" fontId="7" fillId="0" borderId="140" xfId="1" applyFont="1" applyBorder="1" applyAlignment="1">
      <alignment horizontal="right" vertical="center"/>
    </xf>
    <xf numFmtId="0" fontId="7" fillId="0" borderId="0" xfId="1" applyAlignment="1">
      <alignment horizontal="left"/>
    </xf>
    <xf numFmtId="40" fontId="9" fillId="4" borderId="50" xfId="1" applyNumberFormat="1" applyFont="1" applyFill="1" applyBorder="1" applyAlignment="1">
      <alignment horizontal="center" vertical="center"/>
    </xf>
    <xf numFmtId="40" fontId="9" fillId="4" borderId="74" xfId="1" applyNumberFormat="1" applyFont="1" applyFill="1" applyBorder="1" applyAlignment="1">
      <alignment horizontal="center" vertical="center"/>
    </xf>
    <xf numFmtId="40" fontId="9" fillId="4" borderId="42" xfId="1" applyNumberFormat="1" applyFont="1" applyFill="1" applyBorder="1" applyAlignment="1">
      <alignment horizontal="center" vertical="center"/>
    </xf>
    <xf numFmtId="0" fontId="10" fillId="4" borderId="47" xfId="1" applyFont="1" applyFill="1" applyBorder="1" applyAlignment="1">
      <alignment horizontal="center" vertical="center" textRotation="90"/>
    </xf>
    <xf numFmtId="40" fontId="9" fillId="4" borderId="52" xfId="1" applyNumberFormat="1" applyFont="1" applyFill="1" applyBorder="1" applyAlignment="1">
      <alignment horizontal="center" vertical="center"/>
    </xf>
    <xf numFmtId="40" fontId="9" fillId="4" borderId="39" xfId="1" applyNumberFormat="1" applyFont="1" applyFill="1" applyBorder="1" applyAlignment="1">
      <alignment horizontal="center" vertical="center"/>
    </xf>
    <xf numFmtId="0" fontId="9" fillId="4" borderId="0" xfId="1" applyFont="1" applyFill="1" applyBorder="1" applyAlignment="1">
      <alignment horizontal="center" vertical="center"/>
    </xf>
    <xf numFmtId="0" fontId="9" fillId="4" borderId="61" xfId="1" applyFont="1" applyFill="1" applyBorder="1" applyAlignment="1">
      <alignment horizontal="center" vertical="center"/>
    </xf>
    <xf numFmtId="0" fontId="9" fillId="4" borderId="45" xfId="1" applyFont="1" applyFill="1" applyBorder="1" applyAlignment="1">
      <alignment horizontal="center" vertical="center"/>
    </xf>
    <xf numFmtId="0" fontId="9" fillId="4" borderId="63" xfId="1" applyFont="1" applyFill="1" applyBorder="1" applyAlignment="1">
      <alignment horizontal="center" vertical="center"/>
    </xf>
    <xf numFmtId="0" fontId="21" fillId="0" borderId="39" xfId="1" applyFont="1" applyBorder="1" applyAlignment="1" applyProtection="1">
      <alignment horizontal="left"/>
      <protection locked="0"/>
    </xf>
    <xf numFmtId="0" fontId="21" fillId="0" borderId="49" xfId="1" applyFont="1" applyBorder="1" applyAlignment="1" applyProtection="1">
      <alignment horizontal="left"/>
      <protection locked="0"/>
    </xf>
    <xf numFmtId="0" fontId="20" fillId="7" borderId="120" xfId="1" applyFont="1" applyFill="1" applyBorder="1" applyAlignment="1" applyProtection="1">
      <alignment horizontal="center" vertical="center"/>
      <protection locked="0"/>
    </xf>
    <xf numFmtId="0" fontId="20" fillId="7" borderId="5" xfId="1" applyFont="1" applyFill="1" applyBorder="1" applyAlignment="1" applyProtection="1">
      <alignment horizontal="center" vertical="center"/>
      <protection locked="0"/>
    </xf>
    <xf numFmtId="0" fontId="20" fillId="7" borderId="124" xfId="1" applyFont="1" applyFill="1" applyBorder="1" applyAlignment="1" applyProtection="1">
      <alignment horizontal="center" vertical="center"/>
      <protection locked="0"/>
    </xf>
    <xf numFmtId="0" fontId="20" fillId="8" borderId="121" xfId="1" applyFont="1" applyFill="1" applyBorder="1" applyAlignment="1" applyProtection="1">
      <alignment horizontal="center" vertical="center"/>
    </xf>
    <xf numFmtId="0" fontId="20" fillId="8" borderId="122" xfId="1" applyNumberFormat="1" applyFont="1" applyFill="1" applyBorder="1" applyAlignment="1" applyProtection="1">
      <alignment horizontal="center" vertical="center"/>
    </xf>
    <xf numFmtId="0" fontId="20" fillId="8" borderId="5" xfId="1" applyFont="1" applyFill="1" applyBorder="1" applyAlignment="1" applyProtection="1">
      <alignment horizontal="center" vertical="center"/>
    </xf>
    <xf numFmtId="0" fontId="20" fillId="8" borderId="122" xfId="1" applyFont="1" applyFill="1" applyBorder="1" applyAlignment="1" applyProtection="1">
      <alignment horizontal="center" vertical="center"/>
    </xf>
    <xf numFmtId="166" fontId="1" fillId="7" borderId="2" xfId="0" applyNumberFormat="1" applyFont="1" applyFill="1" applyBorder="1" applyProtection="1">
      <protection locked="0"/>
    </xf>
    <xf numFmtId="166" fontId="1" fillId="7" borderId="8" xfId="0" applyNumberFormat="1" applyFont="1" applyFill="1" applyBorder="1" applyProtection="1">
      <protection locked="0"/>
    </xf>
    <xf numFmtId="0" fontId="2" fillId="3" borderId="30" xfId="0" applyFont="1" applyFill="1" applyBorder="1" applyAlignment="1" applyProtection="1">
      <alignment horizontal="right"/>
    </xf>
    <xf numFmtId="0" fontId="2" fillId="3" borderId="25" xfId="0" applyFont="1" applyFill="1" applyBorder="1" applyAlignment="1" applyProtection="1">
      <alignment horizontal="center"/>
    </xf>
    <xf numFmtId="0" fontId="2" fillId="3" borderId="5" xfId="0" applyFont="1" applyFill="1" applyBorder="1" applyAlignment="1" applyProtection="1">
      <alignment horizontal="center"/>
    </xf>
    <xf numFmtId="0" fontId="3" fillId="3" borderId="8" xfId="0" applyFont="1" applyFill="1" applyBorder="1" applyAlignment="1" applyProtection="1">
      <alignment horizontal="center" wrapText="1"/>
    </xf>
    <xf numFmtId="0" fontId="1" fillId="0" borderId="0" xfId="0" applyFont="1" applyAlignment="1">
      <alignment vertical="top" wrapText="1"/>
    </xf>
    <xf numFmtId="0" fontId="1" fillId="10" borderId="6" xfId="0" applyFont="1" applyFill="1" applyBorder="1" applyAlignment="1">
      <alignment horizontal="right"/>
    </xf>
    <xf numFmtId="0" fontId="1" fillId="0" borderId="0" xfId="0" applyFont="1" applyFill="1" applyProtection="1"/>
    <xf numFmtId="0" fontId="1" fillId="8" borderId="5" xfId="0" applyFont="1" applyFill="1" applyBorder="1" applyProtection="1"/>
    <xf numFmtId="0" fontId="1" fillId="8" borderId="5" xfId="0" applyFont="1" applyFill="1" applyBorder="1"/>
    <xf numFmtId="9" fontId="1" fillId="8" borderId="5" xfId="6" applyFont="1" applyFill="1" applyBorder="1" applyProtection="1"/>
    <xf numFmtId="0" fontId="2"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 fillId="8" borderId="23"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6" fillId="3" borderId="11" xfId="0" applyFont="1" applyFill="1" applyBorder="1" applyAlignment="1" applyProtection="1">
      <alignment horizontal="center" vertical="center" wrapText="1"/>
    </xf>
    <xf numFmtId="0" fontId="2" fillId="3" borderId="18"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 fillId="8" borderId="20" xfId="0" applyFont="1" applyFill="1" applyBorder="1" applyAlignment="1" applyProtection="1">
      <alignment horizontal="center" vertical="center" wrapText="1"/>
    </xf>
    <xf numFmtId="0" fontId="5" fillId="7" borderId="22" xfId="0" applyFont="1" applyFill="1" applyBorder="1" applyAlignment="1" applyProtection="1">
      <alignment horizontal="center" vertical="center" wrapText="1"/>
      <protection locked="0"/>
    </xf>
    <xf numFmtId="0" fontId="35" fillId="9" borderId="15" xfId="0" applyFont="1" applyFill="1" applyBorder="1" applyAlignment="1" applyProtection="1">
      <alignment horizontal="center"/>
    </xf>
    <xf numFmtId="0" fontId="34" fillId="9" borderId="16" xfId="0" applyFont="1" applyFill="1" applyBorder="1" applyAlignment="1" applyProtection="1">
      <alignment horizontal="center"/>
    </xf>
    <xf numFmtId="0" fontId="34" fillId="9" borderId="17" xfId="0" applyFont="1" applyFill="1" applyBorder="1" applyAlignment="1" applyProtection="1">
      <alignment horizontal="center"/>
    </xf>
    <xf numFmtId="2" fontId="2" fillId="3" borderId="19" xfId="0" applyNumberFormat="1" applyFont="1" applyFill="1" applyBorder="1" applyAlignment="1" applyProtection="1">
      <alignment horizontal="center" vertical="center" wrapText="1"/>
    </xf>
    <xf numFmtId="2" fontId="2" fillId="3" borderId="22" xfId="0" applyNumberFormat="1"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8" xfId="0" applyFont="1" applyFill="1" applyBorder="1" applyAlignment="1" applyProtection="1">
      <alignment horizontal="center"/>
    </xf>
    <xf numFmtId="2" fontId="2" fillId="3" borderId="18" xfId="0" applyNumberFormat="1" applyFont="1" applyFill="1" applyBorder="1" applyAlignment="1" applyProtection="1">
      <alignment horizontal="center" vertical="center" wrapText="1"/>
    </xf>
    <xf numFmtId="2" fontId="2" fillId="3" borderId="21" xfId="0" applyNumberFormat="1" applyFont="1" applyFill="1" applyBorder="1" applyAlignment="1" applyProtection="1">
      <alignment horizontal="center" vertical="center" wrapText="1"/>
    </xf>
    <xf numFmtId="165" fontId="1" fillId="8" borderId="21" xfId="0" applyNumberFormat="1" applyFont="1" applyFill="1" applyBorder="1" applyAlignment="1" applyProtection="1">
      <alignment horizontal="center" vertical="center" wrapText="1"/>
    </xf>
    <xf numFmtId="0" fontId="1" fillId="8" borderId="21" xfId="0" applyFont="1" applyFill="1" applyBorder="1" applyAlignment="1" applyProtection="1">
      <alignment horizontal="center" vertical="center" wrapText="1"/>
    </xf>
    <xf numFmtId="0" fontId="1" fillId="8" borderId="23" xfId="0" applyFont="1" applyFill="1" applyBorder="1" applyAlignment="1" applyProtection="1">
      <alignment horizontal="center" vertical="center" wrapText="1"/>
    </xf>
    <xf numFmtId="0" fontId="1" fillId="8" borderId="24" xfId="0" applyFont="1" applyFill="1" applyBorder="1" applyAlignment="1" applyProtection="1">
      <alignment horizontal="center" vertical="center" wrapText="1"/>
    </xf>
    <xf numFmtId="2" fontId="1" fillId="8" borderId="23" xfId="0" applyNumberFormat="1" applyFont="1" applyFill="1" applyBorder="1" applyAlignment="1" applyProtection="1">
      <alignment horizontal="center" vertical="center" wrapText="1"/>
    </xf>
    <xf numFmtId="2" fontId="1" fillId="8" borderId="24" xfId="0" applyNumberFormat="1" applyFont="1" applyFill="1" applyBorder="1" applyAlignment="1" applyProtection="1">
      <alignment horizontal="center" vertical="center" wrapText="1"/>
    </xf>
    <xf numFmtId="2" fontId="1" fillId="8" borderId="21" xfId="0" applyNumberFormat="1" applyFont="1" applyFill="1" applyBorder="1" applyAlignment="1" applyProtection="1">
      <alignment horizontal="center" vertical="center" wrapText="1"/>
    </xf>
    <xf numFmtId="0" fontId="2" fillId="8" borderId="94" xfId="0" applyFont="1" applyFill="1" applyBorder="1" applyAlignment="1" applyProtection="1">
      <alignment horizontal="center"/>
    </xf>
    <xf numFmtId="0" fontId="2" fillId="8" borderId="31" xfId="0" applyFont="1" applyFill="1" applyBorder="1" applyAlignment="1" applyProtection="1">
      <alignment horizontal="center"/>
    </xf>
    <xf numFmtId="0" fontId="2" fillId="8" borderId="93" xfId="0" applyFont="1" applyFill="1" applyBorder="1" applyAlignment="1" applyProtection="1">
      <alignment horizontal="center"/>
    </xf>
    <xf numFmtId="0" fontId="36" fillId="9" borderId="0" xfId="1" applyFont="1" applyFill="1" applyAlignment="1">
      <alignment horizontal="center" vertical="center"/>
    </xf>
    <xf numFmtId="0" fontId="10" fillId="4" borderId="32" xfId="1" applyFont="1" applyFill="1" applyBorder="1" applyAlignment="1">
      <alignment horizontal="left" vertical="center" wrapText="1"/>
    </xf>
    <xf numFmtId="0" fontId="7" fillId="0" borderId="33" xfId="1" applyBorder="1" applyAlignment="1">
      <alignment horizontal="left" vertical="center" wrapText="1"/>
    </xf>
    <xf numFmtId="0" fontId="7" fillId="0" borderId="34" xfId="1" applyBorder="1" applyAlignment="1">
      <alignment horizontal="left" vertical="center" wrapText="1"/>
    </xf>
    <xf numFmtId="0" fontId="7" fillId="7" borderId="32" xfId="1" applyFill="1" applyBorder="1" applyAlignment="1" applyProtection="1">
      <alignment horizontal="left" vertical="center" wrapText="1"/>
      <protection locked="0"/>
    </xf>
    <xf numFmtId="0" fontId="7" fillId="7" borderId="33" xfId="1" applyFill="1" applyBorder="1" applyAlignment="1" applyProtection="1">
      <alignment vertical="center" wrapText="1"/>
      <protection locked="0"/>
    </xf>
    <xf numFmtId="0" fontId="7" fillId="7" borderId="34" xfId="1" applyFill="1" applyBorder="1" applyAlignment="1" applyProtection="1">
      <alignment vertical="center" wrapText="1"/>
      <protection locked="0"/>
    </xf>
    <xf numFmtId="0" fontId="10" fillId="4" borderId="35" xfId="1" applyFont="1" applyFill="1" applyBorder="1" applyAlignment="1">
      <alignment horizontal="left" vertical="top" wrapText="1"/>
    </xf>
    <xf numFmtId="0" fontId="7" fillId="0" borderId="36" xfId="1" applyBorder="1" applyAlignment="1"/>
    <xf numFmtId="0" fontId="7" fillId="0" borderId="37" xfId="1" applyBorder="1" applyAlignment="1"/>
    <xf numFmtId="0" fontId="7" fillId="0" borderId="44" xfId="1" applyBorder="1" applyAlignment="1"/>
    <xf numFmtId="0" fontId="7" fillId="0" borderId="45" xfId="1" applyBorder="1" applyAlignment="1"/>
    <xf numFmtId="0" fontId="7" fillId="0" borderId="46" xfId="1" applyBorder="1" applyAlignment="1"/>
    <xf numFmtId="40" fontId="10" fillId="8" borderId="32" xfId="1" applyNumberFormat="1" applyFont="1" applyFill="1" applyBorder="1" applyAlignment="1">
      <alignment horizontal="left" vertical="center" wrapText="1"/>
    </xf>
    <xf numFmtId="0" fontId="7" fillId="8" borderId="33" xfId="1" applyFill="1" applyBorder="1" applyAlignment="1"/>
    <xf numFmtId="0" fontId="7" fillId="8" borderId="34" xfId="1" applyFill="1" applyBorder="1" applyAlignment="1"/>
    <xf numFmtId="0" fontId="10" fillId="4" borderId="38" xfId="1" applyFont="1" applyFill="1" applyBorder="1" applyAlignment="1">
      <alignment horizontal="left" vertical="center" wrapText="1"/>
    </xf>
    <xf numFmtId="0" fontId="7" fillId="0" borderId="39" xfId="1" applyBorder="1" applyAlignment="1">
      <alignment horizontal="left" vertical="center" wrapText="1"/>
    </xf>
    <xf numFmtId="0" fontId="7" fillId="0" borderId="40" xfId="1" applyBorder="1" applyAlignment="1">
      <alignment horizontal="left" vertical="center" wrapText="1"/>
    </xf>
    <xf numFmtId="0" fontId="9" fillId="7" borderId="38" xfId="1" applyFont="1" applyFill="1" applyBorder="1" applyAlignment="1" applyProtection="1">
      <protection locked="0"/>
    </xf>
    <xf numFmtId="0" fontId="11" fillId="7" borderId="39" xfId="1" applyFont="1" applyFill="1" applyBorder="1" applyAlignment="1" applyProtection="1">
      <protection locked="0"/>
    </xf>
    <xf numFmtId="0" fontId="11" fillId="7" borderId="40" xfId="1" applyFont="1" applyFill="1" applyBorder="1" applyAlignment="1" applyProtection="1">
      <protection locked="0"/>
    </xf>
    <xf numFmtId="0" fontId="10" fillId="8" borderId="38" xfId="1" applyFont="1" applyFill="1" applyBorder="1" applyAlignment="1">
      <alignment horizontal="left" wrapText="1"/>
    </xf>
    <xf numFmtId="0" fontId="7" fillId="8" borderId="39" xfId="1" applyFill="1" applyBorder="1"/>
    <xf numFmtId="0" fontId="7" fillId="8" borderId="40" xfId="1" applyFill="1" applyBorder="1"/>
    <xf numFmtId="0" fontId="7" fillId="0" borderId="33" xfId="1" applyBorder="1" applyAlignment="1"/>
    <xf numFmtId="0" fontId="7" fillId="0" borderId="34" xfId="1" applyBorder="1" applyAlignment="1"/>
    <xf numFmtId="0" fontId="9" fillId="7" borderId="32" xfId="1" applyFont="1" applyFill="1" applyBorder="1" applyAlignment="1" applyProtection="1">
      <protection locked="0"/>
    </xf>
    <xf numFmtId="0" fontId="11" fillId="7" borderId="33" xfId="1" applyFont="1" applyFill="1" applyBorder="1" applyAlignment="1" applyProtection="1">
      <protection locked="0"/>
    </xf>
    <xf numFmtId="0" fontId="11" fillId="7" borderId="34" xfId="1" applyFont="1" applyFill="1" applyBorder="1" applyAlignment="1" applyProtection="1">
      <protection locked="0"/>
    </xf>
    <xf numFmtId="0" fontId="10" fillId="4" borderId="33" xfId="1" applyFont="1" applyFill="1" applyBorder="1" applyAlignment="1">
      <alignment horizontal="left" vertical="center" wrapText="1"/>
    </xf>
    <xf numFmtId="0" fontId="12" fillId="0" borderId="33" xfId="1" applyFont="1" applyBorder="1" applyAlignment="1">
      <alignment horizontal="left" vertical="center" wrapText="1"/>
    </xf>
    <xf numFmtId="0" fontId="12" fillId="0" borderId="34" xfId="1" applyFont="1" applyBorder="1" applyAlignment="1">
      <alignment horizontal="left" vertical="center" wrapText="1"/>
    </xf>
    <xf numFmtId="0" fontId="9" fillId="7" borderId="32" xfId="1" applyFont="1" applyFill="1" applyBorder="1" applyAlignment="1" applyProtection="1">
      <alignment horizontal="left" vertical="center" wrapText="1"/>
      <protection locked="0"/>
    </xf>
    <xf numFmtId="0" fontId="9" fillId="7" borderId="33" xfId="1" applyFont="1" applyFill="1" applyBorder="1" applyAlignment="1" applyProtection="1">
      <alignment horizontal="left" vertical="center" wrapText="1"/>
      <protection locked="0"/>
    </xf>
    <xf numFmtId="0" fontId="9" fillId="7" borderId="34" xfId="1" applyFont="1" applyFill="1" applyBorder="1" applyAlignment="1" applyProtection="1">
      <alignment horizontal="left" vertical="center" wrapText="1"/>
      <protection locked="0"/>
    </xf>
    <xf numFmtId="0" fontId="10" fillId="4" borderId="34" xfId="1" applyFont="1" applyFill="1" applyBorder="1" applyAlignment="1">
      <alignment horizontal="left" vertical="center" wrapText="1"/>
    </xf>
    <xf numFmtId="0" fontId="7" fillId="7" borderId="33" xfId="1" applyFill="1" applyBorder="1" applyAlignment="1" applyProtection="1">
      <alignment horizontal="left" vertical="center" wrapText="1"/>
      <protection locked="0"/>
    </xf>
    <xf numFmtId="0" fontId="7" fillId="7" borderId="34" xfId="1" applyFill="1" applyBorder="1" applyAlignment="1" applyProtection="1">
      <alignment horizontal="left" vertical="center" wrapText="1"/>
      <protection locked="0"/>
    </xf>
    <xf numFmtId="0" fontId="10" fillId="4" borderId="50" xfId="1" applyFont="1" applyFill="1" applyBorder="1" applyAlignment="1">
      <alignment horizontal="center" vertical="center"/>
    </xf>
    <xf numFmtId="0" fontId="10" fillId="4" borderId="39" xfId="1" applyFont="1" applyFill="1" applyBorder="1" applyAlignment="1">
      <alignment horizontal="center" vertical="center"/>
    </xf>
    <xf numFmtId="0" fontId="10" fillId="4" borderId="49" xfId="1" applyFont="1" applyFill="1" applyBorder="1" applyAlignment="1">
      <alignment horizontal="center" vertical="center"/>
    </xf>
    <xf numFmtId="0" fontId="10" fillId="4" borderId="40" xfId="1" applyFont="1" applyFill="1" applyBorder="1" applyAlignment="1">
      <alignment horizontal="center" vertical="center"/>
    </xf>
    <xf numFmtId="0" fontId="10" fillId="4" borderId="51" xfId="1" applyFont="1" applyFill="1" applyBorder="1" applyAlignment="1">
      <alignment horizontal="left" vertical="center" wrapText="1"/>
    </xf>
    <xf numFmtId="0" fontId="7" fillId="0" borderId="52" xfId="1" applyBorder="1" applyAlignment="1">
      <alignment horizontal="left" vertical="center" wrapText="1"/>
    </xf>
    <xf numFmtId="0" fontId="7" fillId="0" borderId="53" xfId="1" applyBorder="1" applyAlignment="1">
      <alignment horizontal="left" vertical="center" wrapText="1"/>
    </xf>
    <xf numFmtId="14" fontId="9" fillId="7" borderId="51" xfId="1" applyNumberFormat="1" applyFont="1" applyFill="1" applyBorder="1" applyAlignment="1" applyProtection="1">
      <alignment horizontal="left"/>
      <protection locked="0"/>
    </xf>
    <xf numFmtId="0" fontId="11" fillId="7" borderId="52" xfId="1" applyFont="1" applyFill="1" applyBorder="1" applyAlignment="1" applyProtection="1">
      <alignment horizontal="left"/>
      <protection locked="0"/>
    </xf>
    <xf numFmtId="0" fontId="11" fillId="7" borderId="53" xfId="1" applyFont="1" applyFill="1" applyBorder="1" applyAlignment="1" applyProtection="1">
      <alignment horizontal="left"/>
      <protection locked="0"/>
    </xf>
    <xf numFmtId="0" fontId="10" fillId="0" borderId="51" xfId="1" applyFont="1" applyFill="1" applyBorder="1" applyAlignment="1">
      <alignment horizontal="center"/>
    </xf>
    <xf numFmtId="0" fontId="10" fillId="0" borderId="52" xfId="1" applyFont="1" applyFill="1" applyBorder="1" applyAlignment="1">
      <alignment horizontal="center"/>
    </xf>
    <xf numFmtId="0" fontId="10" fillId="0" borderId="53" xfId="1" applyFont="1" applyFill="1" applyBorder="1" applyAlignment="1">
      <alignment horizontal="center"/>
    </xf>
    <xf numFmtId="0" fontId="7" fillId="0" borderId="51" xfId="1" applyFont="1" applyFill="1" applyBorder="1" applyAlignment="1" applyProtection="1">
      <alignment horizontal="center" vertical="top" wrapText="1"/>
      <protection locked="0"/>
    </xf>
    <xf numFmtId="0" fontId="7" fillId="0" borderId="52" xfId="1" applyFill="1" applyBorder="1" applyAlignment="1" applyProtection="1">
      <alignment horizontal="center" vertical="top" wrapText="1"/>
      <protection locked="0"/>
    </xf>
    <xf numFmtId="0" fontId="7" fillId="0" borderId="53" xfId="1" applyFill="1" applyBorder="1" applyAlignment="1" applyProtection="1">
      <alignment horizontal="center" vertical="top" wrapText="1"/>
      <protection locked="0"/>
    </xf>
    <xf numFmtId="49" fontId="9" fillId="0" borderId="52" xfId="1" applyNumberFormat="1" applyFont="1" applyBorder="1" applyAlignment="1">
      <alignment horizontal="center"/>
    </xf>
    <xf numFmtId="49" fontId="9" fillId="0" borderId="54" xfId="1" applyNumberFormat="1" applyFont="1" applyBorder="1" applyAlignment="1">
      <alignment horizontal="center"/>
    </xf>
    <xf numFmtId="49" fontId="9" fillId="0" borderId="55" xfId="1" applyNumberFormat="1" applyFont="1" applyBorder="1" applyAlignment="1">
      <alignment horizontal="center" vertical="top"/>
    </xf>
    <xf numFmtId="49" fontId="9" fillId="0" borderId="52" xfId="1" applyNumberFormat="1" applyFont="1" applyBorder="1" applyAlignment="1">
      <alignment horizontal="center" vertical="top"/>
    </xf>
    <xf numFmtId="49" fontId="9" fillId="0" borderId="54" xfId="1" applyNumberFormat="1" applyFont="1" applyBorder="1" applyAlignment="1">
      <alignment horizontal="center" vertical="top"/>
    </xf>
    <xf numFmtId="0" fontId="10" fillId="4" borderId="38" xfId="1" applyFont="1" applyFill="1" applyBorder="1" applyAlignment="1">
      <alignment horizontal="left" vertical="top" wrapText="1"/>
    </xf>
    <xf numFmtId="0" fontId="12" fillId="0" borderId="39" xfId="1" applyFont="1" applyBorder="1" applyAlignment="1">
      <alignment vertical="top" wrapText="1"/>
    </xf>
    <xf numFmtId="0" fontId="12" fillId="0" borderId="40" xfId="1" applyFont="1" applyBorder="1" applyAlignment="1">
      <alignment vertical="top" wrapText="1"/>
    </xf>
    <xf numFmtId="0" fontId="12" fillId="0" borderId="51" xfId="1" applyFont="1" applyBorder="1" applyAlignment="1">
      <alignment vertical="top" wrapText="1"/>
    </xf>
    <xf numFmtId="0" fontId="12" fillId="0" borderId="52" xfId="1" applyFont="1" applyBorder="1" applyAlignment="1">
      <alignment vertical="top" wrapText="1"/>
    </xf>
    <xf numFmtId="0" fontId="12" fillId="0" borderId="53" xfId="1" applyFont="1" applyBorder="1" applyAlignment="1">
      <alignment vertical="top" wrapText="1"/>
    </xf>
    <xf numFmtId="49" fontId="9" fillId="0" borderId="53" xfId="1" applyNumberFormat="1" applyFont="1" applyBorder="1" applyAlignment="1">
      <alignment horizontal="center" vertical="top"/>
    </xf>
    <xf numFmtId="40" fontId="10" fillId="4" borderId="56" xfId="1" applyNumberFormat="1" applyFont="1" applyFill="1" applyBorder="1" applyAlignment="1">
      <alignment horizontal="center" vertical="center" wrapText="1"/>
    </xf>
    <xf numFmtId="40" fontId="10" fillId="4" borderId="57" xfId="1" applyNumberFormat="1" applyFont="1" applyFill="1" applyBorder="1" applyAlignment="1">
      <alignment horizontal="center" vertical="center" wrapText="1"/>
    </xf>
    <xf numFmtId="40" fontId="12" fillId="0" borderId="57" xfId="1" applyNumberFormat="1" applyFont="1" applyBorder="1" applyAlignment="1">
      <alignment horizontal="center" vertical="center"/>
    </xf>
    <xf numFmtId="40" fontId="12" fillId="0" borderId="58" xfId="1" applyNumberFormat="1" applyFont="1" applyBorder="1" applyAlignment="1">
      <alignment horizontal="center" vertical="center"/>
    </xf>
    <xf numFmtId="0" fontId="10" fillId="4" borderId="35" xfId="1" applyFont="1" applyFill="1" applyBorder="1" applyAlignment="1">
      <alignment horizontal="center" vertical="center" textRotation="90"/>
    </xf>
    <xf numFmtId="0" fontId="7" fillId="0" borderId="47" xfId="1" applyBorder="1" applyAlignment="1">
      <alignment horizontal="center" vertical="center" textRotation="90"/>
    </xf>
    <xf numFmtId="0" fontId="10" fillId="4" borderId="59" xfId="1" applyFont="1" applyFill="1" applyBorder="1" applyAlignment="1">
      <alignment horizontal="center" vertical="center"/>
    </xf>
    <xf numFmtId="0" fontId="7" fillId="0" borderId="59" xfId="1" applyBorder="1" applyAlignment="1">
      <alignment horizontal="center" vertical="center"/>
    </xf>
    <xf numFmtId="0" fontId="7" fillId="0" borderId="60" xfId="1" applyBorder="1" applyAlignment="1">
      <alignment horizontal="center" vertical="center"/>
    </xf>
    <xf numFmtId="0" fontId="9" fillId="4" borderId="62" xfId="1" applyFont="1" applyFill="1" applyBorder="1" applyAlignment="1">
      <alignment horizontal="center" vertical="center"/>
    </xf>
    <xf numFmtId="0" fontId="9" fillId="4" borderId="0" xfId="1" applyFont="1" applyFill="1" applyBorder="1" applyAlignment="1">
      <alignment horizontal="center" vertical="center"/>
    </xf>
    <xf numFmtId="0" fontId="9" fillId="4" borderId="61" xfId="1" applyFont="1" applyFill="1" applyBorder="1" applyAlignment="1">
      <alignment horizontal="center" vertical="center"/>
    </xf>
    <xf numFmtId="0" fontId="9" fillId="4" borderId="64" xfId="1" applyFont="1" applyFill="1" applyBorder="1" applyAlignment="1">
      <alignment horizontal="center" vertical="center"/>
    </xf>
    <xf numFmtId="0" fontId="9" fillId="4" borderId="45" xfId="1" applyFont="1" applyFill="1" applyBorder="1" applyAlignment="1">
      <alignment horizontal="center" vertical="center"/>
    </xf>
    <xf numFmtId="0" fontId="9" fillId="4" borderId="63" xfId="1" applyFont="1" applyFill="1" applyBorder="1" applyAlignment="1">
      <alignment horizontal="center" vertical="center"/>
    </xf>
    <xf numFmtId="0" fontId="9" fillId="4" borderId="62" xfId="1" applyFont="1" applyFill="1" applyBorder="1" applyAlignment="1">
      <alignment horizontal="center" vertical="center" wrapText="1"/>
    </xf>
    <xf numFmtId="0" fontId="9" fillId="4" borderId="0" xfId="1" applyFont="1" applyFill="1" applyBorder="1" applyAlignment="1">
      <alignment horizontal="center" vertical="center" wrapText="1"/>
    </xf>
    <xf numFmtId="0" fontId="9" fillId="4" borderId="61" xfId="1" applyFont="1" applyFill="1" applyBorder="1" applyAlignment="1">
      <alignment horizontal="center" vertical="center" wrapText="1"/>
    </xf>
    <xf numFmtId="0" fontId="9" fillId="4" borderId="64" xfId="1" applyFont="1" applyFill="1" applyBorder="1" applyAlignment="1">
      <alignment horizontal="center" vertical="center" wrapText="1"/>
    </xf>
    <xf numFmtId="0" fontId="9" fillId="4" borderId="45" xfId="1" applyFont="1" applyFill="1" applyBorder="1" applyAlignment="1">
      <alignment horizontal="center" vertical="center" wrapText="1"/>
    </xf>
    <xf numFmtId="0" fontId="9" fillId="4" borderId="63" xfId="1" applyFont="1" applyFill="1" applyBorder="1" applyAlignment="1">
      <alignment horizontal="center" vertical="center" wrapText="1"/>
    </xf>
    <xf numFmtId="40" fontId="9" fillId="7" borderId="51" xfId="1" applyNumberFormat="1" applyFont="1" applyFill="1" applyBorder="1" applyAlignment="1" applyProtection="1">
      <alignment horizontal="center" vertical="center"/>
      <protection locked="0"/>
    </xf>
    <xf numFmtId="40" fontId="9" fillId="7" borderId="52" xfId="1" applyNumberFormat="1" applyFont="1" applyFill="1" applyBorder="1" applyAlignment="1" applyProtection="1">
      <alignment horizontal="center" vertical="center"/>
      <protection locked="0"/>
    </xf>
    <xf numFmtId="40" fontId="12" fillId="7" borderId="54" xfId="1" applyNumberFormat="1" applyFont="1" applyFill="1" applyBorder="1" applyAlignment="1" applyProtection="1">
      <alignment horizontal="center" vertical="center"/>
      <protection locked="0"/>
    </xf>
    <xf numFmtId="40" fontId="9" fillId="7" borderId="55" xfId="1" applyNumberFormat="1" applyFont="1" applyFill="1" applyBorder="1" applyAlignment="1" applyProtection="1">
      <alignment horizontal="center" vertical="center"/>
      <protection locked="0"/>
    </xf>
    <xf numFmtId="40" fontId="9" fillId="7" borderId="54" xfId="1" applyNumberFormat="1" applyFont="1" applyFill="1" applyBorder="1" applyAlignment="1" applyProtection="1">
      <alignment horizontal="center" vertical="center"/>
      <protection locked="0"/>
    </xf>
    <xf numFmtId="40" fontId="9" fillId="8" borderId="55" xfId="1" applyNumberFormat="1" applyFont="1" applyFill="1" applyBorder="1" applyAlignment="1">
      <alignment horizontal="center" vertical="center"/>
    </xf>
    <xf numFmtId="0" fontId="7" fillId="8" borderId="52" xfId="1" applyFill="1" applyBorder="1" applyAlignment="1">
      <alignment horizontal="center" vertical="center"/>
    </xf>
    <xf numFmtId="0" fontId="7" fillId="8" borderId="54" xfId="1" applyFill="1" applyBorder="1" applyAlignment="1">
      <alignment horizontal="center" vertical="center"/>
    </xf>
    <xf numFmtId="40" fontId="9" fillId="8" borderId="52" xfId="1" applyNumberFormat="1" applyFont="1" applyFill="1" applyBorder="1" applyAlignment="1">
      <alignment horizontal="center" vertical="center"/>
    </xf>
    <xf numFmtId="0" fontId="12" fillId="8" borderId="54" xfId="1" applyFont="1" applyFill="1" applyBorder="1" applyAlignment="1">
      <alignment horizontal="center" vertical="center"/>
    </xf>
    <xf numFmtId="40" fontId="9" fillId="8" borderId="55" xfId="2" applyNumberFormat="1" applyFont="1" applyFill="1" applyBorder="1" applyAlignment="1">
      <alignment horizontal="center"/>
    </xf>
    <xf numFmtId="40" fontId="9" fillId="8" borderId="52" xfId="2" applyNumberFormat="1" applyFont="1" applyFill="1" applyBorder="1" applyAlignment="1">
      <alignment horizontal="center"/>
    </xf>
    <xf numFmtId="40" fontId="12" fillId="8" borderId="52" xfId="1" applyNumberFormat="1" applyFont="1" applyFill="1" applyBorder="1" applyAlignment="1">
      <alignment horizontal="center"/>
    </xf>
    <xf numFmtId="40" fontId="12" fillId="8" borderId="54" xfId="1" applyNumberFormat="1" applyFont="1" applyFill="1" applyBorder="1" applyAlignment="1">
      <alignment horizontal="center"/>
    </xf>
    <xf numFmtId="40" fontId="12" fillId="0" borderId="55" xfId="1" applyNumberFormat="1" applyFont="1" applyBorder="1" applyAlignment="1">
      <alignment horizontal="left"/>
    </xf>
    <xf numFmtId="0" fontId="7" fillId="0" borderId="52" xfId="1" applyBorder="1" applyAlignment="1">
      <alignment horizontal="left"/>
    </xf>
    <xf numFmtId="0" fontId="7" fillId="0" borderId="53" xfId="1" applyBorder="1" applyAlignment="1">
      <alignment horizontal="left"/>
    </xf>
    <xf numFmtId="0" fontId="9" fillId="4" borderId="48" xfId="1" applyFont="1" applyFill="1" applyBorder="1" applyAlignment="1">
      <alignment horizontal="center" vertical="center"/>
    </xf>
    <xf numFmtId="0" fontId="9" fillId="4" borderId="46" xfId="1" applyFont="1" applyFill="1" applyBorder="1" applyAlignment="1">
      <alignment horizontal="center" vertical="center"/>
    </xf>
    <xf numFmtId="40" fontId="9" fillId="4" borderId="38" xfId="1" applyNumberFormat="1" applyFont="1" applyFill="1" applyBorder="1" applyAlignment="1">
      <alignment horizontal="center" vertical="center"/>
    </xf>
    <xf numFmtId="40" fontId="9" fillId="4" borderId="39" xfId="1" applyNumberFormat="1" applyFont="1" applyFill="1" applyBorder="1" applyAlignment="1">
      <alignment horizontal="center" vertical="center"/>
    </xf>
    <xf numFmtId="40" fontId="12" fillId="0" borderId="49" xfId="1" applyNumberFormat="1" applyFont="1" applyBorder="1" applyAlignment="1">
      <alignment horizontal="center" vertical="center"/>
    </xf>
    <xf numFmtId="40" fontId="9" fillId="4" borderId="50" xfId="1" applyNumberFormat="1" applyFont="1" applyFill="1" applyBorder="1" applyAlignment="1">
      <alignment horizontal="center" vertical="center"/>
    </xf>
    <xf numFmtId="40" fontId="9" fillId="4" borderId="49" xfId="1" applyNumberFormat="1" applyFont="1" applyFill="1" applyBorder="1" applyAlignment="1">
      <alignment horizontal="center" vertical="center"/>
    </xf>
    <xf numFmtId="0" fontId="7" fillId="0" borderId="39" xfId="1" applyBorder="1" applyAlignment="1">
      <alignment horizontal="center" vertical="center"/>
    </xf>
    <xf numFmtId="0" fontId="7" fillId="0" borderId="49" xfId="1" applyBorder="1" applyAlignment="1">
      <alignment horizontal="center" vertical="center"/>
    </xf>
    <xf numFmtId="40" fontId="9" fillId="4" borderId="50" xfId="1" applyNumberFormat="1" applyFont="1" applyFill="1" applyBorder="1" applyAlignment="1">
      <alignment horizontal="center" vertical="center" wrapText="1"/>
    </xf>
    <xf numFmtId="40" fontId="9" fillId="4" borderId="39" xfId="1" applyNumberFormat="1" applyFont="1" applyFill="1" applyBorder="1" applyAlignment="1">
      <alignment horizontal="center" vertical="center" wrapText="1"/>
    </xf>
    <xf numFmtId="40" fontId="12" fillId="0" borderId="49" xfId="1" applyNumberFormat="1" applyFont="1" applyBorder="1" applyAlignment="1">
      <alignment horizontal="center" vertical="center" wrapText="1"/>
    </xf>
    <xf numFmtId="0" fontId="7" fillId="0" borderId="40" xfId="1" applyBorder="1" applyAlignment="1">
      <alignment horizontal="center" vertical="center"/>
    </xf>
    <xf numFmtId="0" fontId="9" fillId="0" borderId="67" xfId="1" applyFont="1" applyBorder="1" applyAlignment="1">
      <alignment horizontal="center" vertical="center"/>
    </xf>
    <xf numFmtId="0" fontId="9" fillId="0" borderId="65" xfId="1" applyFont="1" applyBorder="1" applyAlignment="1">
      <alignment horizontal="center" vertical="center"/>
    </xf>
    <xf numFmtId="0" fontId="9" fillId="0" borderId="66" xfId="1" applyFont="1" applyBorder="1" applyAlignment="1">
      <alignment horizontal="center" vertical="center"/>
    </xf>
    <xf numFmtId="0" fontId="9" fillId="0" borderId="68" xfId="1" applyFont="1" applyBorder="1" applyAlignment="1">
      <alignment horizontal="center" vertical="center"/>
    </xf>
    <xf numFmtId="0" fontId="9" fillId="0" borderId="69" xfId="1" applyFont="1" applyBorder="1" applyAlignment="1">
      <alignment horizontal="center" vertical="center"/>
    </xf>
    <xf numFmtId="0" fontId="9" fillId="0" borderId="70" xfId="1" applyFont="1" applyBorder="1" applyAlignment="1">
      <alignment horizontal="center" vertical="center"/>
    </xf>
    <xf numFmtId="0" fontId="9" fillId="0" borderId="71" xfId="1" applyFont="1" applyBorder="1" applyAlignment="1">
      <alignment horizontal="center" vertical="center"/>
    </xf>
    <xf numFmtId="0" fontId="9" fillId="0" borderId="72" xfId="1" applyFont="1" applyBorder="1" applyAlignment="1">
      <alignment horizontal="center" vertical="center"/>
    </xf>
    <xf numFmtId="0" fontId="10" fillId="0" borderId="41"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44" xfId="1" applyFont="1" applyBorder="1" applyAlignment="1">
      <alignment horizontal="center" vertical="center" wrapText="1"/>
    </xf>
    <xf numFmtId="0" fontId="10" fillId="0" borderId="45" xfId="1" applyFont="1" applyBorder="1" applyAlignment="1">
      <alignment horizontal="center" vertical="center" wrapText="1"/>
    </xf>
    <xf numFmtId="40" fontId="9" fillId="8" borderId="54" xfId="1" applyNumberFormat="1" applyFont="1" applyFill="1" applyBorder="1" applyAlignment="1">
      <alignment horizontal="center" vertical="center"/>
    </xf>
    <xf numFmtId="40" fontId="12" fillId="0" borderId="55" xfId="1" applyNumberFormat="1" applyFont="1" applyBorder="1" applyAlignment="1">
      <alignment horizontal="center"/>
    </xf>
    <xf numFmtId="0" fontId="7" fillId="0" borderId="52" xfId="1" applyBorder="1" applyAlignment="1">
      <alignment horizontal="center"/>
    </xf>
    <xf numFmtId="0" fontId="7" fillId="0" borderId="53" xfId="1" applyBorder="1" applyAlignment="1">
      <alignment horizontal="center"/>
    </xf>
    <xf numFmtId="40" fontId="9" fillId="4" borderId="74" xfId="1" applyNumberFormat="1" applyFont="1" applyFill="1" applyBorder="1" applyAlignment="1">
      <alignment horizontal="center" vertical="center"/>
    </xf>
    <xf numFmtId="0" fontId="7" fillId="0" borderId="42" xfId="1" applyBorder="1" applyAlignment="1">
      <alignment horizontal="center" vertical="center"/>
    </xf>
    <xf numFmtId="0" fontId="7" fillId="0" borderId="43" xfId="1" applyBorder="1" applyAlignment="1">
      <alignment horizontal="center" vertical="center"/>
    </xf>
    <xf numFmtId="0" fontId="7" fillId="0" borderId="64" xfId="1" applyBorder="1" applyAlignment="1">
      <alignment horizontal="center" vertical="center"/>
    </xf>
    <xf numFmtId="0" fontId="7" fillId="0" borderId="45" xfId="1" applyBorder="1" applyAlignment="1">
      <alignment horizontal="center" vertical="center"/>
    </xf>
    <xf numFmtId="0" fontId="7" fillId="0" borderId="46" xfId="1" applyBorder="1" applyAlignment="1">
      <alignment horizontal="center" vertical="center"/>
    </xf>
    <xf numFmtId="0" fontId="12" fillId="8" borderId="54" xfId="1" applyFont="1" applyFill="1" applyBorder="1" applyAlignment="1">
      <alignment horizontal="center"/>
    </xf>
    <xf numFmtId="0" fontId="12" fillId="0" borderId="49" xfId="1" applyFont="1" applyBorder="1" applyAlignment="1">
      <alignment horizontal="center" vertical="center"/>
    </xf>
    <xf numFmtId="40" fontId="9" fillId="4" borderId="49" xfId="1" applyNumberFormat="1" applyFont="1" applyFill="1" applyBorder="1" applyAlignment="1">
      <alignment horizontal="center" vertical="center" wrapText="1"/>
    </xf>
    <xf numFmtId="40" fontId="9" fillId="4" borderId="41" xfId="1" applyNumberFormat="1" applyFont="1" applyFill="1" applyBorder="1" applyAlignment="1">
      <alignment horizontal="center" vertical="center" wrapText="1"/>
    </xf>
    <xf numFmtId="40" fontId="9" fillId="4" borderId="42" xfId="1" applyNumberFormat="1" applyFont="1" applyFill="1" applyBorder="1" applyAlignment="1">
      <alignment horizontal="center" vertical="center" wrapText="1"/>
    </xf>
    <xf numFmtId="40" fontId="12" fillId="0" borderId="73" xfId="1" applyNumberFormat="1" applyFont="1" applyBorder="1" applyAlignment="1">
      <alignment horizontal="center" vertical="center" wrapText="1"/>
    </xf>
    <xf numFmtId="40" fontId="12" fillId="0" borderId="44" xfId="1" applyNumberFormat="1" applyFont="1" applyBorder="1" applyAlignment="1">
      <alignment horizontal="center" vertical="center" wrapText="1"/>
    </xf>
    <xf numFmtId="40" fontId="12" fillId="0" borderId="45" xfId="1" applyNumberFormat="1" applyFont="1" applyBorder="1" applyAlignment="1">
      <alignment horizontal="center" vertical="center" wrapText="1"/>
    </xf>
    <xf numFmtId="40" fontId="12" fillId="0" borderId="63" xfId="1" applyNumberFormat="1" applyFont="1" applyBorder="1" applyAlignment="1">
      <alignment horizontal="center" vertical="center" wrapText="1"/>
    </xf>
    <xf numFmtId="40" fontId="9" fillId="4" borderId="74" xfId="1" applyNumberFormat="1" applyFont="1" applyFill="1" applyBorder="1" applyAlignment="1">
      <alignment horizontal="center" vertical="center" wrapText="1"/>
    </xf>
    <xf numFmtId="40" fontId="12" fillId="0" borderId="64" xfId="1" applyNumberFormat="1" applyFont="1" applyBorder="1" applyAlignment="1">
      <alignment horizontal="center" vertical="center" wrapText="1"/>
    </xf>
    <xf numFmtId="0" fontId="7" fillId="0" borderId="73" xfId="1" applyBorder="1" applyAlignment="1">
      <alignment horizontal="center" vertical="center"/>
    </xf>
    <xf numFmtId="0" fontId="7" fillId="0" borderId="63" xfId="1" applyBorder="1" applyAlignment="1">
      <alignment horizontal="center" vertical="center"/>
    </xf>
    <xf numFmtId="40" fontId="9" fillId="4" borderId="42" xfId="1" applyNumberFormat="1" applyFont="1" applyFill="1" applyBorder="1" applyAlignment="1">
      <alignment horizontal="center" vertical="center"/>
    </xf>
    <xf numFmtId="0" fontId="12" fillId="0" borderId="73" xfId="1" applyFont="1" applyBorder="1" applyAlignment="1">
      <alignment horizontal="center" vertical="center"/>
    </xf>
    <xf numFmtId="0" fontId="12" fillId="0" borderId="64" xfId="1" applyFont="1" applyBorder="1" applyAlignment="1">
      <alignment horizontal="center" vertical="center"/>
    </xf>
    <xf numFmtId="0" fontId="12" fillId="0" borderId="45" xfId="1" applyFont="1" applyBorder="1" applyAlignment="1">
      <alignment horizontal="center" vertical="center"/>
    </xf>
    <xf numFmtId="0" fontId="12" fillId="0" borderId="63" xfId="1" applyFont="1" applyBorder="1" applyAlignment="1">
      <alignment horizontal="center" vertical="center"/>
    </xf>
    <xf numFmtId="0" fontId="7" fillId="0" borderId="65" xfId="1" applyBorder="1" applyAlignment="1">
      <alignment horizontal="center" vertical="center"/>
    </xf>
    <xf numFmtId="0" fontId="7" fillId="0" borderId="66" xfId="1" applyBorder="1" applyAlignment="1">
      <alignment horizontal="center" vertical="center"/>
    </xf>
    <xf numFmtId="0" fontId="9" fillId="0" borderId="79" xfId="1" applyFont="1" applyBorder="1" applyAlignment="1">
      <alignment horizontal="center" vertical="center"/>
    </xf>
    <xf numFmtId="0" fontId="9" fillId="0" borderId="77" xfId="1" applyFont="1" applyBorder="1" applyAlignment="1">
      <alignment horizontal="center" vertical="center"/>
    </xf>
    <xf numFmtId="0" fontId="9" fillId="0" borderId="78" xfId="1" applyFont="1" applyBorder="1" applyAlignment="1">
      <alignment horizontal="center" vertical="center"/>
    </xf>
    <xf numFmtId="0" fontId="9" fillId="0" borderId="80" xfId="1" applyFont="1" applyBorder="1" applyAlignment="1">
      <alignment horizontal="center" vertical="center"/>
    </xf>
    <xf numFmtId="40" fontId="9" fillId="8" borderId="55" xfId="3" applyNumberFormat="1" applyFont="1" applyFill="1" applyBorder="1" applyAlignment="1">
      <alignment horizontal="center"/>
    </xf>
    <xf numFmtId="40" fontId="9" fillId="8" borderId="52" xfId="3" applyNumberFormat="1" applyFont="1" applyFill="1" applyBorder="1" applyAlignment="1">
      <alignment horizontal="center"/>
    </xf>
    <xf numFmtId="0" fontId="14" fillId="0" borderId="59" xfId="1" applyFont="1" applyBorder="1" applyAlignment="1">
      <alignment horizontal="center" vertical="center"/>
    </xf>
    <xf numFmtId="0" fontId="14" fillId="0" borderId="60" xfId="1" applyFont="1" applyBorder="1" applyAlignment="1">
      <alignment horizontal="center" vertical="center"/>
    </xf>
    <xf numFmtId="0" fontId="10" fillId="0" borderId="75" xfId="1" applyFont="1" applyBorder="1" applyAlignment="1">
      <alignment horizontal="center" vertical="center" wrapText="1"/>
    </xf>
    <xf numFmtId="0" fontId="10" fillId="0" borderId="76" xfId="1" applyFont="1" applyBorder="1" applyAlignment="1">
      <alignment horizontal="center" vertical="center" wrapText="1"/>
    </xf>
    <xf numFmtId="0" fontId="9" fillId="0" borderId="50" xfId="1" applyFont="1" applyBorder="1" applyAlignment="1">
      <alignment horizontal="left" vertical="center"/>
    </xf>
    <xf numFmtId="0" fontId="7" fillId="0" borderId="39" xfId="1" applyBorder="1" applyAlignment="1"/>
    <xf numFmtId="0" fontId="7" fillId="0" borderId="40" xfId="1" applyBorder="1" applyAlignment="1"/>
    <xf numFmtId="0" fontId="10" fillId="0" borderId="38" xfId="1" applyFont="1" applyFill="1" applyBorder="1" applyAlignment="1">
      <alignment horizontal="center" vertical="center"/>
    </xf>
    <xf numFmtId="0" fontId="10" fillId="0" borderId="39" xfId="1" applyFont="1" applyFill="1" applyBorder="1" applyAlignment="1">
      <alignment horizontal="center" vertical="center"/>
    </xf>
    <xf numFmtId="0" fontId="7" fillId="0" borderId="49" xfId="1" applyBorder="1" applyAlignment="1"/>
    <xf numFmtId="0" fontId="9" fillId="0" borderId="50" xfId="1" applyFont="1" applyBorder="1" applyAlignment="1"/>
    <xf numFmtId="0" fontId="10" fillId="4" borderId="47" xfId="1" applyFont="1" applyFill="1" applyBorder="1" applyAlignment="1">
      <alignment horizontal="center" vertical="center" textRotation="90"/>
    </xf>
    <xf numFmtId="0" fontId="10" fillId="4" borderId="75" xfId="1" applyFont="1" applyFill="1" applyBorder="1" applyAlignment="1">
      <alignment horizontal="center" vertical="center" textRotation="90"/>
    </xf>
    <xf numFmtId="0" fontId="10" fillId="0" borderId="32" xfId="1" applyFont="1" applyFill="1" applyBorder="1" applyAlignment="1">
      <alignment horizontal="center" vertical="center"/>
    </xf>
    <xf numFmtId="0" fontId="10" fillId="0" borderId="33" xfId="1" applyFont="1" applyFill="1" applyBorder="1" applyAlignment="1">
      <alignment horizontal="center" vertical="center"/>
    </xf>
    <xf numFmtId="0" fontId="7" fillId="0" borderId="33" xfId="1" applyBorder="1" applyAlignment="1">
      <alignment horizontal="center" vertical="center"/>
    </xf>
    <xf numFmtId="0" fontId="7" fillId="0" borderId="81" xfId="1" applyBorder="1" applyAlignment="1"/>
    <xf numFmtId="0" fontId="9" fillId="0" borderId="82" xfId="1" applyFont="1" applyBorder="1" applyAlignment="1">
      <alignment horizontal="left" vertical="center"/>
    </xf>
    <xf numFmtId="40" fontId="9" fillId="4" borderId="82" xfId="1" applyNumberFormat="1" applyFont="1" applyFill="1" applyBorder="1" applyAlignment="1">
      <alignment horizontal="center" vertical="center"/>
    </xf>
    <xf numFmtId="40" fontId="9" fillId="4" borderId="33" xfId="1" applyNumberFormat="1" applyFont="1" applyFill="1" applyBorder="1" applyAlignment="1">
      <alignment horizontal="center" vertical="center"/>
    </xf>
    <xf numFmtId="40" fontId="12" fillId="0" borderId="81" xfId="1" applyNumberFormat="1" applyFont="1" applyBorder="1" applyAlignment="1">
      <alignment horizontal="center" vertical="center"/>
    </xf>
    <xf numFmtId="40" fontId="9" fillId="4" borderId="33" xfId="1" applyNumberFormat="1" applyFont="1" applyFill="1" applyBorder="1" applyAlignment="1">
      <alignment horizontal="center" vertical="center" wrapText="1"/>
    </xf>
    <xf numFmtId="40" fontId="9" fillId="4" borderId="81" xfId="1" applyNumberFormat="1" applyFont="1" applyFill="1" applyBorder="1" applyAlignment="1">
      <alignment horizontal="center" vertical="center" wrapText="1"/>
    </xf>
    <xf numFmtId="40" fontId="12" fillId="7" borderId="54" xfId="1" applyNumberFormat="1" applyFont="1" applyFill="1" applyBorder="1" applyProtection="1">
      <protection locked="0"/>
    </xf>
    <xf numFmtId="40" fontId="9" fillId="4" borderId="52" xfId="1" applyNumberFormat="1" applyFont="1" applyFill="1" applyBorder="1" applyAlignment="1">
      <alignment horizontal="center" vertical="center"/>
    </xf>
    <xf numFmtId="40" fontId="9" fillId="4" borderId="54" xfId="1" applyNumberFormat="1" applyFont="1" applyFill="1" applyBorder="1" applyAlignment="1">
      <alignment horizontal="center" vertical="center"/>
    </xf>
    <xf numFmtId="0" fontId="7" fillId="0" borderId="39" xfId="1" applyBorder="1" applyAlignment="1">
      <alignment vertical="center"/>
    </xf>
    <xf numFmtId="0" fontId="7" fillId="0" borderId="49" xfId="1" applyBorder="1" applyAlignment="1">
      <alignment vertical="center"/>
    </xf>
    <xf numFmtId="40" fontId="10" fillId="4" borderId="85" xfId="1" applyNumberFormat="1" applyFont="1" applyFill="1" applyBorder="1" applyAlignment="1">
      <alignment horizontal="center" vertical="center"/>
    </xf>
    <xf numFmtId="40" fontId="14" fillId="0" borderId="85" xfId="1" applyNumberFormat="1" applyFont="1" applyBorder="1" applyAlignment="1">
      <alignment horizontal="center" vertical="center"/>
    </xf>
    <xf numFmtId="40" fontId="14" fillId="0" borderId="86" xfId="1" applyNumberFormat="1" applyFont="1" applyBorder="1" applyAlignment="1">
      <alignment horizontal="center" vertical="center"/>
    </xf>
    <xf numFmtId="40" fontId="14" fillId="0" borderId="87" xfId="1" applyNumberFormat="1" applyFont="1" applyBorder="1" applyAlignment="1">
      <alignment horizontal="center" vertical="center"/>
    </xf>
    <xf numFmtId="0" fontId="9" fillId="0" borderId="88" xfId="1" applyFont="1" applyFill="1" applyBorder="1" applyAlignment="1">
      <alignment horizontal="center" vertical="center"/>
    </xf>
    <xf numFmtId="0" fontId="9" fillId="0" borderId="59" xfId="1" applyFont="1" applyFill="1" applyBorder="1" applyAlignment="1">
      <alignment horizontal="center" vertical="center"/>
    </xf>
    <xf numFmtId="0" fontId="12" fillId="0" borderId="59" xfId="1" applyFont="1" applyBorder="1" applyAlignment="1">
      <alignment horizontal="center" vertical="center"/>
    </xf>
    <xf numFmtId="0" fontId="12" fillId="0" borderId="60" xfId="1" applyFont="1" applyBorder="1" applyAlignment="1">
      <alignment horizontal="center" vertical="center"/>
    </xf>
    <xf numFmtId="0" fontId="10" fillId="4" borderId="32" xfId="1" applyFont="1" applyFill="1" applyBorder="1" applyAlignment="1">
      <alignment horizontal="center" vertical="center"/>
    </xf>
    <xf numFmtId="0" fontId="7" fillId="0" borderId="34" xfId="1" applyBorder="1" applyAlignment="1">
      <alignment horizontal="center" vertical="center"/>
    </xf>
    <xf numFmtId="0" fontId="15" fillId="0" borderId="35" xfId="1" applyFont="1" applyBorder="1" applyAlignment="1">
      <alignment horizontal="center" vertical="center"/>
    </xf>
    <xf numFmtId="0" fontId="7" fillId="0" borderId="47" xfId="1" applyBorder="1" applyAlignment="1"/>
    <xf numFmtId="0" fontId="7" fillId="0" borderId="0" xfId="1" applyBorder="1" applyAlignment="1"/>
    <xf numFmtId="0" fontId="7" fillId="0" borderId="75" xfId="1" applyBorder="1" applyAlignment="1"/>
    <xf numFmtId="0" fontId="7" fillId="0" borderId="76" xfId="1" applyBorder="1" applyAlignment="1"/>
    <xf numFmtId="0" fontId="10" fillId="4" borderId="41" xfId="1" applyFont="1" applyFill="1" applyBorder="1" applyAlignment="1">
      <alignment horizontal="center" vertical="center" wrapText="1"/>
    </xf>
    <xf numFmtId="0" fontId="7" fillId="0" borderId="75" xfId="1" applyBorder="1" applyAlignment="1">
      <alignment horizontal="center" vertical="center"/>
    </xf>
    <xf numFmtId="0" fontId="7" fillId="0" borderId="76" xfId="1" applyBorder="1" applyAlignment="1">
      <alignment horizontal="center" vertical="center"/>
    </xf>
    <xf numFmtId="0" fontId="7" fillId="0" borderId="89" xfId="1" applyBorder="1" applyAlignment="1">
      <alignment horizontal="center" vertical="center"/>
    </xf>
    <xf numFmtId="0" fontId="10" fillId="4" borderId="29" xfId="1" applyFont="1" applyFill="1" applyBorder="1" applyAlignment="1">
      <alignment horizontal="center" vertical="center" wrapText="1"/>
    </xf>
    <xf numFmtId="0" fontId="12" fillId="0" borderId="29" xfId="1" applyFont="1" applyBorder="1" applyAlignment="1">
      <alignment horizontal="center" vertical="center"/>
    </xf>
    <xf numFmtId="0" fontId="12" fillId="0" borderId="24" xfId="1" applyFont="1" applyBorder="1" applyAlignment="1">
      <alignment horizontal="center" vertical="center"/>
    </xf>
    <xf numFmtId="0" fontId="10" fillId="4" borderId="74" xfId="1" applyFont="1" applyFill="1" applyBorder="1" applyAlignment="1">
      <alignment horizontal="center" vertical="center"/>
    </xf>
    <xf numFmtId="0" fontId="7" fillId="0" borderId="90" xfId="1" applyBorder="1" applyAlignment="1">
      <alignment horizontal="center" vertical="center"/>
    </xf>
    <xf numFmtId="0" fontId="7" fillId="0" borderId="91" xfId="1" applyBorder="1" applyAlignment="1">
      <alignment horizontal="center" vertical="center"/>
    </xf>
    <xf numFmtId="40" fontId="9" fillId="0" borderId="1" xfId="1" applyNumberFormat="1" applyFont="1" applyBorder="1" applyAlignment="1">
      <alignment horizontal="center" vertical="center"/>
    </xf>
    <xf numFmtId="40" fontId="9" fillId="0" borderId="2" xfId="1" applyNumberFormat="1" applyFont="1" applyBorder="1" applyAlignment="1">
      <alignment horizontal="center" vertical="center"/>
    </xf>
    <xf numFmtId="40" fontId="9" fillId="4" borderId="81" xfId="1" applyNumberFormat="1" applyFont="1" applyFill="1" applyBorder="1" applyAlignment="1">
      <alignment horizontal="center" vertical="center"/>
    </xf>
    <xf numFmtId="40" fontId="9" fillId="4" borderId="82" xfId="1" applyNumberFormat="1" applyFont="1" applyFill="1" applyBorder="1" applyAlignment="1">
      <alignment horizontal="center" vertical="center" wrapText="1"/>
    </xf>
    <xf numFmtId="40" fontId="12" fillId="0" borderId="33" xfId="1" applyNumberFormat="1" applyFont="1" applyBorder="1" applyAlignment="1">
      <alignment horizontal="center" vertical="center" wrapText="1"/>
    </xf>
    <xf numFmtId="40" fontId="12" fillId="0" borderId="81" xfId="1" applyNumberFormat="1" applyFont="1" applyBorder="1" applyAlignment="1">
      <alignment horizontal="center" vertical="center" wrapText="1"/>
    </xf>
    <xf numFmtId="0" fontId="10" fillId="0" borderId="51" xfId="1" applyFont="1" applyFill="1" applyBorder="1" applyAlignment="1">
      <alignment horizontal="center" vertical="center"/>
    </xf>
    <xf numFmtId="0" fontId="10" fillId="0" borderId="52" xfId="1" applyFont="1" applyFill="1" applyBorder="1" applyAlignment="1">
      <alignment horizontal="center" vertical="center"/>
    </xf>
    <xf numFmtId="0" fontId="7" fillId="0" borderId="52" xfId="1" applyBorder="1" applyAlignment="1">
      <alignment horizontal="center" vertical="center"/>
    </xf>
    <xf numFmtId="0" fontId="7" fillId="0" borderId="52" xfId="1" applyBorder="1" applyAlignment="1">
      <alignment vertical="center"/>
    </xf>
    <xf numFmtId="0" fontId="7" fillId="0" borderId="54" xfId="1" applyBorder="1" applyAlignment="1">
      <alignment vertical="center"/>
    </xf>
    <xf numFmtId="0" fontId="9" fillId="0" borderId="55" xfId="1" applyFont="1" applyBorder="1" applyAlignment="1">
      <alignment horizontal="left" vertical="center"/>
    </xf>
    <xf numFmtId="0" fontId="7" fillId="0" borderId="52" xfId="1" applyBorder="1" applyAlignment="1"/>
    <xf numFmtId="0" fontId="7" fillId="0" borderId="53" xfId="1" applyBorder="1" applyAlignment="1"/>
    <xf numFmtId="40" fontId="9" fillId="7" borderId="74" xfId="1" applyNumberFormat="1" applyFont="1" applyFill="1" applyBorder="1" applyAlignment="1" applyProtection="1">
      <alignment horizontal="center" vertical="center"/>
      <protection locked="0"/>
    </xf>
    <xf numFmtId="40" fontId="9" fillId="7" borderId="42" xfId="1" applyNumberFormat="1" applyFont="1" applyFill="1" applyBorder="1" applyAlignment="1" applyProtection="1">
      <alignment horizontal="center" vertical="center"/>
      <protection locked="0"/>
    </xf>
    <xf numFmtId="40" fontId="9" fillId="7" borderId="73" xfId="1" applyNumberFormat="1" applyFont="1" applyFill="1" applyBorder="1" applyAlignment="1" applyProtection="1">
      <alignment horizontal="center" vertical="center"/>
      <protection locked="0"/>
    </xf>
    <xf numFmtId="40" fontId="12" fillId="0" borderId="42" xfId="1" applyNumberFormat="1" applyFont="1" applyBorder="1" applyAlignment="1">
      <alignment horizontal="center" vertical="center"/>
    </xf>
    <xf numFmtId="40" fontId="12" fillId="0" borderId="73" xfId="1" applyNumberFormat="1" applyFont="1" applyBorder="1" applyAlignment="1">
      <alignment horizontal="center" vertical="center"/>
    </xf>
    <xf numFmtId="0" fontId="9" fillId="0" borderId="82" xfId="1" applyFont="1" applyBorder="1" applyAlignment="1">
      <alignment horizontal="center" vertical="center"/>
    </xf>
    <xf numFmtId="0" fontId="11" fillId="0" borderId="33" xfId="1" applyFont="1" applyBorder="1" applyAlignment="1">
      <alignment horizontal="center" vertical="center"/>
    </xf>
    <xf numFmtId="0" fontId="11" fillId="0" borderId="34" xfId="1" applyFont="1" applyBorder="1" applyAlignment="1">
      <alignment horizontal="center" vertical="center"/>
    </xf>
    <xf numFmtId="40" fontId="9" fillId="0" borderId="4" xfId="1" applyNumberFormat="1" applyFont="1" applyBorder="1" applyAlignment="1">
      <alignment horizontal="center" vertical="center"/>
    </xf>
    <xf numFmtId="40" fontId="9" fillId="0" borderId="5" xfId="1" applyNumberFormat="1" applyFont="1" applyBorder="1" applyAlignment="1">
      <alignment horizontal="center" vertical="center"/>
    </xf>
    <xf numFmtId="40" fontId="9" fillId="0" borderId="50" xfId="1" applyNumberFormat="1" applyFont="1" applyBorder="1" applyAlignment="1">
      <alignment horizontal="center" vertical="center"/>
    </xf>
    <xf numFmtId="0" fontId="11" fillId="0" borderId="39" xfId="1" applyFont="1" applyBorder="1" applyAlignment="1">
      <alignment vertical="center"/>
    </xf>
    <xf numFmtId="0" fontId="11" fillId="0" borderId="40" xfId="1" applyFont="1" applyBorder="1" applyAlignment="1">
      <alignment vertical="center"/>
    </xf>
    <xf numFmtId="40" fontId="10" fillId="4" borderId="83" xfId="1" applyNumberFormat="1" applyFont="1" applyFill="1" applyBorder="1" applyAlignment="1">
      <alignment horizontal="right" vertical="center"/>
    </xf>
    <xf numFmtId="40" fontId="10" fillId="4" borderId="84" xfId="1" applyNumberFormat="1" applyFont="1" applyFill="1" applyBorder="1" applyAlignment="1">
      <alignment horizontal="right" vertical="center"/>
    </xf>
    <xf numFmtId="40" fontId="14" fillId="4" borderId="85" xfId="1" applyNumberFormat="1" applyFont="1" applyFill="1" applyBorder="1" applyAlignment="1">
      <alignment horizontal="right" vertical="center"/>
    </xf>
    <xf numFmtId="40" fontId="10" fillId="8" borderId="85" xfId="1" applyNumberFormat="1" applyFont="1" applyFill="1" applyBorder="1" applyAlignment="1">
      <alignment horizontal="center" vertical="center"/>
    </xf>
    <xf numFmtId="40" fontId="14" fillId="8" borderId="85" xfId="1" applyNumberFormat="1" applyFont="1" applyFill="1" applyBorder="1" applyAlignment="1">
      <alignment horizontal="center" vertical="center"/>
    </xf>
    <xf numFmtId="40" fontId="9" fillId="0" borderId="39" xfId="1" applyNumberFormat="1" applyFont="1" applyBorder="1" applyAlignment="1">
      <alignment horizontal="center" vertical="center"/>
    </xf>
    <xf numFmtId="40" fontId="9" fillId="0" borderId="49" xfId="1" applyNumberFormat="1" applyFont="1" applyBorder="1" applyAlignment="1">
      <alignment horizontal="center" vertical="center"/>
    </xf>
    <xf numFmtId="40" fontId="9" fillId="0" borderId="40" xfId="1" applyNumberFormat="1" applyFont="1" applyBorder="1" applyAlignment="1">
      <alignment horizontal="center" vertical="center"/>
    </xf>
    <xf numFmtId="40" fontId="9" fillId="0" borderId="38" xfId="1" applyNumberFormat="1" applyFont="1" applyBorder="1" applyAlignment="1">
      <alignment horizontal="center" vertical="center"/>
    </xf>
    <xf numFmtId="40" fontId="9" fillId="0" borderId="8" xfId="1" applyNumberFormat="1" applyFont="1" applyBorder="1" applyAlignment="1">
      <alignment horizontal="center" vertical="center"/>
    </xf>
    <xf numFmtId="40" fontId="9" fillId="0" borderId="55" xfId="1" applyNumberFormat="1" applyFont="1" applyBorder="1" applyAlignment="1">
      <alignment horizontal="center" vertical="center"/>
    </xf>
    <xf numFmtId="0" fontId="11" fillId="0" borderId="52" xfId="1" applyFont="1" applyBorder="1" applyAlignment="1">
      <alignment vertical="center"/>
    </xf>
    <xf numFmtId="0" fontId="11" fillId="0" borderId="53" xfId="1" applyFont="1" applyBorder="1" applyAlignment="1">
      <alignment vertical="center"/>
    </xf>
    <xf numFmtId="0" fontId="10" fillId="4" borderId="41" xfId="1" applyFont="1" applyFill="1" applyBorder="1" applyAlignment="1">
      <alignment horizontal="center" vertical="top" wrapText="1"/>
    </xf>
    <xf numFmtId="0" fontId="10" fillId="4" borderId="42" xfId="1" applyFont="1" applyFill="1" applyBorder="1" applyAlignment="1">
      <alignment horizontal="center" vertical="top" wrapText="1"/>
    </xf>
    <xf numFmtId="0" fontId="10" fillId="4" borderId="43" xfId="1" applyFont="1" applyFill="1" applyBorder="1" applyAlignment="1">
      <alignment horizontal="center" vertical="top" wrapText="1"/>
    </xf>
    <xf numFmtId="0" fontId="10" fillId="4" borderId="38" xfId="1" applyFont="1" applyFill="1" applyBorder="1" applyAlignment="1">
      <alignment horizontal="center" vertical="top" wrapText="1"/>
    </xf>
    <xf numFmtId="0" fontId="10" fillId="4" borderId="39" xfId="1" applyFont="1" applyFill="1" applyBorder="1" applyAlignment="1">
      <alignment horizontal="center" vertical="top" wrapText="1"/>
    </xf>
    <xf numFmtId="0" fontId="10" fillId="4" borderId="40" xfId="1" applyFont="1" applyFill="1" applyBorder="1" applyAlignment="1">
      <alignment horizontal="center" vertical="top" wrapText="1"/>
    </xf>
    <xf numFmtId="0" fontId="9" fillId="7" borderId="41" xfId="1" applyFont="1" applyFill="1" applyBorder="1" applyAlignment="1" applyProtection="1">
      <alignment horizontal="center" vertical="top" wrapText="1"/>
      <protection locked="0"/>
    </xf>
    <xf numFmtId="0" fontId="9" fillId="7" borderId="42" xfId="1" applyFont="1" applyFill="1" applyBorder="1" applyAlignment="1" applyProtection="1">
      <alignment horizontal="center" vertical="top" wrapText="1"/>
      <protection locked="0"/>
    </xf>
    <xf numFmtId="0" fontId="9" fillId="7" borderId="43" xfId="1" applyFont="1" applyFill="1" applyBorder="1" applyAlignment="1" applyProtection="1">
      <alignment horizontal="center" vertical="top" wrapText="1"/>
      <protection locked="0"/>
    </xf>
    <xf numFmtId="0" fontId="9" fillId="7" borderId="38" xfId="1" applyFont="1" applyFill="1" applyBorder="1" applyAlignment="1" applyProtection="1">
      <alignment horizontal="center" vertical="top" wrapText="1"/>
      <protection locked="0"/>
    </xf>
    <xf numFmtId="0" fontId="9" fillId="7" borderId="39" xfId="1" applyFont="1" applyFill="1" applyBorder="1" applyAlignment="1" applyProtection="1">
      <alignment horizontal="center" vertical="top" wrapText="1"/>
      <protection locked="0"/>
    </xf>
    <xf numFmtId="0" fontId="9" fillId="7" borderId="40" xfId="1" applyFont="1" applyFill="1" applyBorder="1" applyAlignment="1" applyProtection="1">
      <alignment horizontal="center" vertical="top" wrapText="1"/>
      <protection locked="0"/>
    </xf>
    <xf numFmtId="40" fontId="10" fillId="4" borderId="32" xfId="1" applyNumberFormat="1" applyFont="1" applyFill="1" applyBorder="1" applyAlignment="1">
      <alignment horizontal="center" vertical="center"/>
    </xf>
    <xf numFmtId="0" fontId="11" fillId="0" borderId="42" xfId="1" applyFont="1" applyBorder="1" applyAlignment="1">
      <alignment horizontal="center" vertical="center"/>
    </xf>
    <xf numFmtId="0" fontId="11" fillId="0" borderId="73" xfId="1" applyFont="1" applyBorder="1" applyAlignment="1">
      <alignment horizontal="center" vertical="center"/>
    </xf>
    <xf numFmtId="0" fontId="11" fillId="0" borderId="75" xfId="1" applyFont="1" applyBorder="1" applyAlignment="1">
      <alignment horizontal="center" vertical="center"/>
    </xf>
    <xf numFmtId="0" fontId="11" fillId="0" borderId="76" xfId="1" applyFont="1" applyBorder="1" applyAlignment="1">
      <alignment horizontal="center" vertical="center"/>
    </xf>
    <xf numFmtId="0" fontId="11" fillId="0" borderId="89" xfId="1" applyFont="1" applyBorder="1" applyAlignment="1">
      <alignment horizontal="center" vertical="center"/>
    </xf>
    <xf numFmtId="0" fontId="10" fillId="4" borderId="74" xfId="1" applyFont="1" applyFill="1" applyBorder="1" applyAlignment="1">
      <alignment horizontal="center" vertical="center" wrapText="1"/>
    </xf>
    <xf numFmtId="0" fontId="10" fillId="4" borderId="42" xfId="1" applyFont="1" applyFill="1" applyBorder="1" applyAlignment="1">
      <alignment horizontal="center" vertical="center" wrapText="1"/>
    </xf>
    <xf numFmtId="0" fontId="9" fillId="0" borderId="73" xfId="1" applyFont="1" applyBorder="1" applyAlignment="1">
      <alignment horizontal="center" vertical="center"/>
    </xf>
    <xf numFmtId="0" fontId="9" fillId="0" borderId="90" xfId="1" applyFont="1" applyBorder="1" applyAlignment="1">
      <alignment horizontal="center" vertical="center"/>
    </xf>
    <xf numFmtId="0" fontId="9" fillId="0" borderId="76" xfId="1" applyFont="1" applyBorder="1" applyAlignment="1">
      <alignment horizontal="center" vertical="center"/>
    </xf>
    <xf numFmtId="0" fontId="9" fillId="0" borderId="89" xfId="1" applyFont="1" applyBorder="1" applyAlignment="1">
      <alignment horizontal="center" vertical="center"/>
    </xf>
    <xf numFmtId="0" fontId="11" fillId="0" borderId="43" xfId="1" applyFont="1" applyBorder="1" applyAlignment="1">
      <alignment horizontal="center" vertical="center"/>
    </xf>
    <xf numFmtId="0" fontId="11" fillId="0" borderId="90" xfId="1" applyFont="1" applyBorder="1" applyAlignment="1">
      <alignment horizontal="center" vertical="center"/>
    </xf>
    <xf numFmtId="0" fontId="11" fillId="0" borderId="91" xfId="1" applyFont="1" applyBorder="1" applyAlignment="1">
      <alignment horizontal="center" vertical="center"/>
    </xf>
    <xf numFmtId="40" fontId="9" fillId="0" borderId="92" xfId="1" applyNumberFormat="1" applyFont="1" applyBorder="1" applyAlignment="1">
      <alignment horizontal="center" vertical="center"/>
    </xf>
    <xf numFmtId="0" fontId="11" fillId="0" borderId="33" xfId="1" applyFont="1" applyBorder="1" applyAlignment="1">
      <alignment vertical="center"/>
    </xf>
    <xf numFmtId="0" fontId="11" fillId="0" borderId="34" xfId="1" applyFont="1" applyBorder="1" applyAlignment="1">
      <alignment vertical="center"/>
    </xf>
    <xf numFmtId="0" fontId="11" fillId="0" borderId="144" xfId="1" applyFont="1" applyBorder="1" applyAlignment="1">
      <alignment horizontal="left"/>
    </xf>
    <xf numFmtId="0" fontId="11" fillId="0" borderId="145" xfId="1" applyFont="1" applyBorder="1" applyAlignment="1">
      <alignment horizontal="left"/>
    </xf>
    <xf numFmtId="0" fontId="11" fillId="0" borderId="146" xfId="1" applyFont="1" applyBorder="1" applyAlignment="1">
      <alignment horizontal="left"/>
    </xf>
    <xf numFmtId="0" fontId="23" fillId="0" borderId="111" xfId="1" applyFont="1" applyBorder="1" applyAlignment="1">
      <alignment horizontal="center"/>
    </xf>
    <xf numFmtId="0" fontId="23" fillId="0" borderId="112" xfId="1" applyFont="1" applyBorder="1" applyAlignment="1">
      <alignment horizontal="center"/>
    </xf>
    <xf numFmtId="0" fontId="19" fillId="5" borderId="141" xfId="1" applyFont="1" applyFill="1" applyBorder="1" applyAlignment="1">
      <alignment horizontal="center"/>
    </xf>
    <xf numFmtId="0" fontId="19" fillId="5" borderId="142" xfId="1" applyFont="1" applyFill="1" applyBorder="1" applyAlignment="1">
      <alignment horizontal="center"/>
    </xf>
    <xf numFmtId="0" fontId="19" fillId="5" borderId="49" xfId="1" applyFont="1" applyFill="1" applyBorder="1" applyAlignment="1">
      <alignment horizontal="center"/>
    </xf>
    <xf numFmtId="0" fontId="20" fillId="6" borderId="95" xfId="1" applyFont="1" applyFill="1" applyBorder="1" applyAlignment="1">
      <alignment horizontal="center" vertical="center" wrapText="1"/>
    </xf>
    <xf numFmtId="0" fontId="20" fillId="6" borderId="96" xfId="1" applyFont="1" applyFill="1" applyBorder="1" applyAlignment="1">
      <alignment horizontal="center" vertical="center" wrapText="1"/>
    </xf>
    <xf numFmtId="0" fontId="20" fillId="6" borderId="97" xfId="1" applyFont="1" applyFill="1" applyBorder="1" applyAlignment="1">
      <alignment horizontal="center" vertical="center" wrapText="1"/>
    </xf>
    <xf numFmtId="0" fontId="20" fillId="6" borderId="98" xfId="1" applyFont="1" applyFill="1" applyBorder="1" applyAlignment="1">
      <alignment horizontal="center" vertical="center" wrapText="1"/>
    </xf>
    <xf numFmtId="0" fontId="20" fillId="6" borderId="0" xfId="1" applyFont="1" applyFill="1" applyBorder="1" applyAlignment="1">
      <alignment horizontal="center" vertical="center" wrapText="1"/>
    </xf>
    <xf numFmtId="0" fontId="20" fillId="6" borderId="99" xfId="1" applyFont="1" applyFill="1" applyBorder="1" applyAlignment="1">
      <alignment horizontal="center" vertical="center" wrapText="1"/>
    </xf>
    <xf numFmtId="0" fontId="20" fillId="6" borderId="103" xfId="1" applyFont="1" applyFill="1" applyBorder="1" applyAlignment="1">
      <alignment horizontal="center" vertical="center" wrapText="1"/>
    </xf>
    <xf numFmtId="0" fontId="20" fillId="6" borderId="104" xfId="1" applyFont="1" applyFill="1" applyBorder="1" applyAlignment="1">
      <alignment horizontal="center" vertical="center" wrapText="1"/>
    </xf>
    <xf numFmtId="0" fontId="20" fillId="6" borderId="105" xfId="1" applyFont="1" applyFill="1" applyBorder="1" applyAlignment="1">
      <alignment horizontal="center" vertical="center" wrapText="1"/>
    </xf>
    <xf numFmtId="0" fontId="21" fillId="0" borderId="142" xfId="1" applyFont="1" applyBorder="1" applyAlignment="1" applyProtection="1">
      <alignment horizontal="left"/>
      <protection locked="0"/>
    </xf>
    <xf numFmtId="0" fontId="21" fillId="0" borderId="49" xfId="1" applyFont="1" applyBorder="1" applyAlignment="1" applyProtection="1">
      <alignment horizontal="left"/>
      <protection locked="0"/>
    </xf>
    <xf numFmtId="0" fontId="21" fillId="0" borderId="101" xfId="1" applyFont="1" applyBorder="1" applyAlignment="1" applyProtection="1">
      <alignment horizontal="left"/>
      <protection locked="0"/>
    </xf>
    <xf numFmtId="0" fontId="21" fillId="5" borderId="106" xfId="1" applyFont="1" applyFill="1" applyBorder="1" applyAlignment="1">
      <alignment horizontal="center" vertical="center"/>
    </xf>
    <xf numFmtId="0" fontId="21" fillId="5" borderId="107" xfId="1" applyFont="1" applyFill="1" applyBorder="1" applyAlignment="1">
      <alignment horizontal="center" vertical="center"/>
    </xf>
    <xf numFmtId="0" fontId="21" fillId="5" borderId="108" xfId="1" applyFont="1" applyFill="1" applyBorder="1" applyAlignment="1">
      <alignment horizontal="center" vertical="center"/>
    </xf>
    <xf numFmtId="0" fontId="11" fillId="0" borderId="149" xfId="1" applyFont="1" applyBorder="1" applyAlignment="1">
      <alignment horizontal="left"/>
    </xf>
    <xf numFmtId="0" fontId="11" fillId="0" borderId="150" xfId="1" applyFont="1" applyBorder="1" applyAlignment="1">
      <alignment horizontal="left"/>
    </xf>
    <xf numFmtId="0" fontId="11" fillId="0" borderId="151" xfId="1" applyFont="1" applyBorder="1" applyAlignment="1">
      <alignment horizontal="left"/>
    </xf>
    <xf numFmtId="0" fontId="23" fillId="0" borderId="147" xfId="1" applyFont="1" applyBorder="1" applyAlignment="1">
      <alignment horizontal="center"/>
    </xf>
    <xf numFmtId="0" fontId="23" fillId="0" borderId="148" xfId="1" applyFont="1" applyBorder="1" applyAlignment="1">
      <alignment horizontal="center"/>
    </xf>
    <xf numFmtId="0" fontId="11" fillId="0" borderId="154" xfId="1" applyFont="1" applyBorder="1" applyAlignment="1">
      <alignment horizontal="left"/>
    </xf>
    <xf numFmtId="0" fontId="11" fillId="0" borderId="155" xfId="1" applyFont="1" applyBorder="1" applyAlignment="1">
      <alignment horizontal="left"/>
    </xf>
    <xf numFmtId="0" fontId="11" fillId="0" borderId="156" xfId="1" applyFont="1" applyBorder="1" applyAlignment="1">
      <alignment horizontal="left"/>
    </xf>
    <xf numFmtId="0" fontId="23" fillId="0" borderId="114" xfId="1" applyFont="1" applyBorder="1" applyAlignment="1">
      <alignment horizontal="center"/>
    </xf>
    <xf numFmtId="0" fontId="23" fillId="0" borderId="115" xfId="1" applyFont="1" applyBorder="1" applyAlignment="1">
      <alignment horizontal="center"/>
    </xf>
    <xf numFmtId="0" fontId="20" fillId="5" borderId="123" xfId="1" applyFont="1" applyFill="1" applyBorder="1" applyAlignment="1">
      <alignment horizontal="center" textRotation="90"/>
    </xf>
    <xf numFmtId="0" fontId="20" fillId="5" borderId="153" xfId="1" applyFont="1" applyFill="1" applyBorder="1" applyAlignment="1">
      <alignment horizontal="center" textRotation="90"/>
    </xf>
    <xf numFmtId="0" fontId="20" fillId="5" borderId="116" xfId="1" applyFont="1" applyFill="1" applyBorder="1" applyAlignment="1">
      <alignment horizontal="center" textRotation="90"/>
    </xf>
    <xf numFmtId="167" fontId="21" fillId="0" borderId="123" xfId="1" applyNumberFormat="1" applyFont="1" applyFill="1" applyBorder="1" applyAlignment="1">
      <alignment horizontal="center" vertical="center"/>
    </xf>
    <xf numFmtId="167" fontId="21" fillId="0" borderId="153" xfId="1" applyNumberFormat="1" applyFont="1" applyFill="1" applyBorder="1" applyAlignment="1">
      <alignment horizontal="center" vertical="center"/>
    </xf>
    <xf numFmtId="167" fontId="21" fillId="0" borderId="116" xfId="1" applyNumberFormat="1" applyFont="1" applyFill="1" applyBorder="1" applyAlignment="1">
      <alignment horizontal="center" vertical="center"/>
    </xf>
    <xf numFmtId="0" fontId="23" fillId="0" borderId="125" xfId="1" applyFont="1" applyBorder="1" applyAlignment="1">
      <alignment horizontal="left" vertical="center"/>
    </xf>
    <xf numFmtId="0" fontId="23" fillId="0" borderId="152" xfId="1" applyFont="1" applyBorder="1" applyAlignment="1">
      <alignment horizontal="left" vertical="center"/>
    </xf>
    <xf numFmtId="0" fontId="23" fillId="0" borderId="152" xfId="1" applyFont="1" applyBorder="1" applyAlignment="1">
      <alignment horizontal="right" vertical="center"/>
    </xf>
    <xf numFmtId="0" fontId="23" fillId="0" borderId="126" xfId="1" applyFont="1" applyBorder="1" applyAlignment="1">
      <alignment horizontal="right" vertical="center"/>
    </xf>
    <xf numFmtId="0" fontId="23" fillId="0" borderId="62" xfId="1" applyFont="1" applyBorder="1" applyAlignment="1">
      <alignment horizontal="left" vertical="center"/>
    </xf>
    <xf numFmtId="0" fontId="23" fillId="0" borderId="0" xfId="1" applyFont="1" applyBorder="1" applyAlignment="1">
      <alignment horizontal="left" vertical="center"/>
    </xf>
    <xf numFmtId="0" fontId="23" fillId="0" borderId="0" xfId="1" applyFont="1" applyBorder="1" applyAlignment="1">
      <alignment horizontal="right" vertical="center"/>
    </xf>
    <xf numFmtId="0" fontId="23" fillId="0" borderId="61" xfId="1" applyFont="1" applyBorder="1" applyAlignment="1">
      <alignment horizontal="right" vertical="center"/>
    </xf>
    <xf numFmtId="0" fontId="23" fillId="0" borderId="117" xfId="1" applyFont="1" applyBorder="1" applyAlignment="1">
      <alignment horizontal="left" vertical="center"/>
    </xf>
    <xf numFmtId="0" fontId="23" fillId="0" borderId="118" xfId="1" applyFont="1" applyBorder="1" applyAlignment="1">
      <alignment horizontal="left" vertical="center"/>
    </xf>
    <xf numFmtId="0" fontId="23" fillId="0" borderId="118" xfId="1" applyFont="1" applyBorder="1" applyAlignment="1">
      <alignment horizontal="right" vertical="top"/>
    </xf>
    <xf numFmtId="0" fontId="23" fillId="0" borderId="119" xfId="1" applyFont="1" applyBorder="1" applyAlignment="1">
      <alignment horizontal="right" vertical="top"/>
    </xf>
    <xf numFmtId="0" fontId="23" fillId="0" borderId="123" xfId="1" applyFont="1" applyBorder="1" applyAlignment="1">
      <alignment horizontal="center" wrapText="1"/>
    </xf>
    <xf numFmtId="0" fontId="23" fillId="0" borderId="153" xfId="1" applyFont="1" applyBorder="1" applyAlignment="1">
      <alignment horizontal="center" wrapText="1"/>
    </xf>
    <xf numFmtId="0" fontId="23" fillId="0" borderId="116" xfId="1" applyFont="1" applyBorder="1" applyAlignment="1">
      <alignment horizontal="center" wrapText="1"/>
    </xf>
    <xf numFmtId="0" fontId="23" fillId="0" borderId="92" xfId="1" applyFont="1" applyBorder="1" applyAlignment="1">
      <alignment horizontal="center" wrapText="1"/>
    </xf>
    <xf numFmtId="0" fontId="29" fillId="0" borderId="123" xfId="1" applyFont="1" applyBorder="1" applyAlignment="1">
      <alignment horizontal="center" wrapText="1"/>
    </xf>
    <xf numFmtId="0" fontId="29" fillId="0" borderId="153" xfId="1" applyFont="1" applyBorder="1" applyAlignment="1">
      <alignment horizontal="center" wrapText="1"/>
    </xf>
    <xf numFmtId="0" fontId="29" fillId="0" borderId="92" xfId="1" applyFont="1" applyBorder="1" applyAlignment="1">
      <alignment horizontal="center" wrapText="1"/>
    </xf>
    <xf numFmtId="0" fontId="20" fillId="5" borderId="123" xfId="1" applyFont="1" applyFill="1" applyBorder="1" applyAlignment="1">
      <alignment horizontal="center" vertical="center" textRotation="90"/>
    </xf>
    <xf numFmtId="0" fontId="20" fillId="5" borderId="153" xfId="1" applyFont="1" applyFill="1" applyBorder="1" applyAlignment="1">
      <alignment horizontal="center" vertical="center" textRotation="90"/>
    </xf>
    <xf numFmtId="0" fontId="20" fillId="5" borderId="116" xfId="1" applyFont="1" applyFill="1" applyBorder="1" applyAlignment="1">
      <alignment horizontal="center" vertical="center" textRotation="90"/>
    </xf>
    <xf numFmtId="0" fontId="20" fillId="0" borderId="35" xfId="1" applyFont="1" applyBorder="1" applyAlignment="1">
      <alignment horizontal="center"/>
    </xf>
    <xf numFmtId="0" fontId="20" fillId="0" borderId="37" xfId="1" applyFont="1" applyBorder="1" applyAlignment="1">
      <alignment horizontal="center"/>
    </xf>
    <xf numFmtId="0" fontId="20" fillId="0" borderId="44" xfId="1" applyFont="1" applyBorder="1" applyAlignment="1">
      <alignment horizontal="center"/>
    </xf>
    <xf numFmtId="0" fontId="20" fillId="0" borderId="46" xfId="1" applyFont="1" applyBorder="1" applyAlignment="1">
      <alignment horizontal="center"/>
    </xf>
    <xf numFmtId="0" fontId="21" fillId="7" borderId="51" xfId="1" applyFont="1" applyFill="1" applyBorder="1" applyAlignment="1" applyProtection="1">
      <alignment horizontal="center"/>
      <protection locked="0"/>
    </xf>
    <xf numFmtId="0" fontId="21" fillId="7" borderId="53" xfId="1" applyFont="1" applyFill="1" applyBorder="1" applyAlignment="1" applyProtection="1">
      <alignment horizontal="center"/>
      <protection locked="0"/>
    </xf>
    <xf numFmtId="0" fontId="23" fillId="0" borderId="157" xfId="1" applyFont="1" applyBorder="1" applyAlignment="1">
      <alignment horizontal="center" wrapText="1"/>
    </xf>
    <xf numFmtId="0" fontId="23" fillId="0" borderId="125" xfId="1" applyFont="1" applyBorder="1" applyAlignment="1">
      <alignment horizontal="center" wrapText="1"/>
    </xf>
    <xf numFmtId="0" fontId="23" fillId="0" borderId="126" xfId="1" applyFont="1" applyBorder="1" applyAlignment="1">
      <alignment horizontal="center" wrapText="1"/>
    </xf>
    <xf numFmtId="0" fontId="23" fillId="0" borderId="62" xfId="1" applyFont="1" applyBorder="1" applyAlignment="1">
      <alignment horizontal="center" wrapText="1"/>
    </xf>
    <xf numFmtId="0" fontId="23" fillId="0" borderId="61" xfId="1" applyFont="1" applyBorder="1" applyAlignment="1">
      <alignment horizontal="center" wrapText="1"/>
    </xf>
    <xf numFmtId="0" fontId="23" fillId="0" borderId="64" xfId="1" applyFont="1" applyBorder="1" applyAlignment="1">
      <alignment horizontal="center" wrapText="1"/>
    </xf>
    <xf numFmtId="0" fontId="23" fillId="0" borderId="63" xfId="1" applyFont="1" applyBorder="1" applyAlignment="1">
      <alignment horizontal="center" wrapText="1"/>
    </xf>
    <xf numFmtId="0" fontId="20" fillId="7" borderId="100" xfId="1" applyFont="1" applyFill="1" applyBorder="1" applyAlignment="1" applyProtection="1">
      <alignment horizontal="center" vertical="center"/>
      <protection locked="0"/>
    </xf>
    <xf numFmtId="0" fontId="20" fillId="7" borderId="127" xfId="1" applyFont="1" applyFill="1" applyBorder="1" applyAlignment="1" applyProtection="1">
      <alignment horizontal="center" vertical="center"/>
      <protection locked="0"/>
    </xf>
    <xf numFmtId="0" fontId="37" fillId="9" borderId="45" xfId="1" applyFont="1" applyFill="1" applyBorder="1" applyAlignment="1">
      <alignment horizontal="center" vertical="center"/>
    </xf>
    <xf numFmtId="0" fontId="7" fillId="9" borderId="45" xfId="1" applyFill="1" applyBorder="1" applyAlignment="1">
      <alignment horizontal="center" vertical="center"/>
    </xf>
    <xf numFmtId="0" fontId="20" fillId="0" borderId="158" xfId="1" applyFont="1" applyBorder="1" applyAlignment="1">
      <alignment horizontal="center"/>
    </xf>
    <xf numFmtId="0" fontId="20" fillId="0" borderId="159" xfId="1" applyFont="1" applyBorder="1" applyAlignment="1">
      <alignment horizontal="center"/>
    </xf>
    <xf numFmtId="0" fontId="20" fillId="0" borderId="160" xfId="1" applyFont="1" applyBorder="1" applyAlignment="1">
      <alignment horizontal="center"/>
    </xf>
    <xf numFmtId="0" fontId="20" fillId="0" borderId="167" xfId="1" applyFont="1" applyBorder="1" applyAlignment="1">
      <alignment horizontal="center"/>
    </xf>
    <xf numFmtId="0" fontId="20" fillId="0" borderId="168" xfId="1" applyFont="1" applyBorder="1" applyAlignment="1">
      <alignment horizontal="center"/>
    </xf>
    <xf numFmtId="0" fontId="20" fillId="0" borderId="169" xfId="1" applyFont="1" applyBorder="1" applyAlignment="1">
      <alignment horizontal="center"/>
    </xf>
    <xf numFmtId="0" fontId="21" fillId="0" borderId="141" xfId="1" applyFont="1" applyBorder="1" applyAlignment="1">
      <alignment horizontal="right" vertical="center" indent="1"/>
    </xf>
    <xf numFmtId="0" fontId="21" fillId="0" borderId="142" xfId="1" applyFont="1" applyBorder="1" applyAlignment="1">
      <alignment horizontal="right" vertical="center" indent="1"/>
    </xf>
    <xf numFmtId="0" fontId="21" fillId="0" borderId="143" xfId="1" applyFont="1" applyBorder="1" applyAlignment="1">
      <alignment horizontal="right" vertical="center" indent="1"/>
    </xf>
    <xf numFmtId="0" fontId="19" fillId="8" borderId="51" xfId="1" applyFont="1" applyFill="1" applyBorder="1" applyAlignment="1" applyProtection="1">
      <alignment horizontal="center" vertical="center" wrapText="1"/>
    </xf>
    <xf numFmtId="0" fontId="19" fillId="8" borderId="53" xfId="1" applyFont="1" applyFill="1" applyBorder="1" applyAlignment="1" applyProtection="1">
      <alignment horizontal="center" vertical="center" wrapText="1"/>
    </xf>
    <xf numFmtId="0" fontId="21" fillId="5" borderId="106" xfId="1" applyFont="1" applyFill="1" applyBorder="1" applyAlignment="1">
      <alignment horizontal="center"/>
    </xf>
    <xf numFmtId="0" fontId="21" fillId="5" borderId="107" xfId="1" applyFont="1" applyFill="1" applyBorder="1" applyAlignment="1">
      <alignment horizontal="center"/>
    </xf>
    <xf numFmtId="0" fontId="21" fillId="5" borderId="108" xfId="1" applyFont="1" applyFill="1" applyBorder="1" applyAlignment="1">
      <alignment horizontal="center"/>
    </xf>
    <xf numFmtId="0" fontId="20" fillId="6" borderId="164" xfId="1" applyFont="1" applyFill="1" applyBorder="1" applyAlignment="1">
      <alignment horizontal="center" vertical="center" wrapText="1"/>
    </xf>
    <xf numFmtId="0" fontId="20" fillId="6" borderId="165" xfId="1" applyFont="1" applyFill="1" applyBorder="1" applyAlignment="1">
      <alignment horizontal="center" vertical="center" wrapText="1"/>
    </xf>
    <xf numFmtId="0" fontId="20" fillId="6" borderId="166" xfId="1" applyFont="1" applyFill="1" applyBorder="1" applyAlignment="1">
      <alignment horizontal="center" vertical="center" wrapText="1"/>
    </xf>
    <xf numFmtId="0" fontId="20" fillId="6" borderId="64" xfId="1" applyFont="1" applyFill="1" applyBorder="1" applyAlignment="1">
      <alignment horizontal="center" vertical="center" wrapText="1"/>
    </xf>
    <xf numFmtId="0" fontId="20" fillId="6" borderId="45" xfId="1" applyFont="1" applyFill="1" applyBorder="1" applyAlignment="1">
      <alignment horizontal="center" vertical="center" wrapText="1"/>
    </xf>
    <xf numFmtId="0" fontId="20" fillId="6" borderId="63" xfId="1" applyFont="1" applyFill="1" applyBorder="1" applyAlignment="1">
      <alignment horizontal="center" vertical="center" wrapText="1"/>
    </xf>
    <xf numFmtId="0" fontId="20" fillId="6" borderId="141" xfId="1" applyFont="1" applyFill="1" applyBorder="1" applyAlignment="1">
      <alignment horizontal="center"/>
    </xf>
    <xf numFmtId="0" fontId="20" fillId="6" borderId="142" xfId="1" applyFont="1" applyFill="1" applyBorder="1" applyAlignment="1">
      <alignment horizontal="center"/>
    </xf>
    <xf numFmtId="0" fontId="20" fillId="6" borderId="49" xfId="1" applyFont="1" applyFill="1" applyBorder="1" applyAlignment="1">
      <alignment horizontal="center"/>
    </xf>
    <xf numFmtId="0" fontId="20" fillId="0" borderId="161" xfId="1" applyFont="1" applyBorder="1" applyAlignment="1">
      <alignment horizontal="center"/>
    </xf>
    <xf numFmtId="0" fontId="20" fillId="0" borderId="162" xfId="1" applyFont="1" applyBorder="1" applyAlignment="1">
      <alignment horizontal="center"/>
    </xf>
    <xf numFmtId="0" fontId="20" fillId="0" borderId="163" xfId="1"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6" fillId="3" borderId="10" xfId="0" applyFont="1" applyFill="1" applyBorder="1" applyAlignment="1" applyProtection="1">
      <alignment horizontal="center" vertical="center" wrapText="1"/>
    </xf>
    <xf numFmtId="165" fontId="6" fillId="3" borderId="170" xfId="0" applyNumberFormat="1" applyFont="1" applyFill="1" applyBorder="1" applyAlignment="1" applyProtection="1">
      <alignment vertical="center" wrapText="1"/>
    </xf>
    <xf numFmtId="0" fontId="6" fillId="3" borderId="170" xfId="0" applyFont="1" applyFill="1" applyBorder="1" applyAlignment="1" applyProtection="1">
      <alignment horizontal="center" vertical="center" wrapText="1"/>
    </xf>
    <xf numFmtId="0" fontId="6" fillId="3" borderId="170" xfId="0" applyFont="1" applyFill="1" applyBorder="1" applyAlignment="1">
      <alignment horizontal="center" vertical="center" wrapText="1"/>
    </xf>
    <xf numFmtId="0" fontId="6" fillId="3" borderId="171" xfId="0" applyFont="1" applyFill="1" applyBorder="1" applyAlignment="1" applyProtection="1">
      <alignment horizontal="center" vertical="center" wrapText="1"/>
    </xf>
    <xf numFmtId="0" fontId="2" fillId="3" borderId="172" xfId="0" applyFont="1" applyFill="1" applyBorder="1" applyAlignment="1" applyProtection="1">
      <alignment horizontal="center" vertical="center" wrapText="1"/>
    </xf>
    <xf numFmtId="0" fontId="40" fillId="2" borderId="173"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6" fillId="2" borderId="174" xfId="0" applyFont="1" applyFill="1" applyBorder="1" applyAlignment="1" applyProtection="1">
      <alignment horizontal="center" vertical="center" wrapText="1"/>
    </xf>
    <xf numFmtId="0" fontId="1" fillId="8" borderId="157" xfId="0" applyFont="1" applyFill="1" applyBorder="1" applyProtection="1"/>
    <xf numFmtId="0" fontId="1" fillId="8" borderId="157" xfId="0" applyFont="1" applyFill="1" applyBorder="1"/>
    <xf numFmtId="9" fontId="1" fillId="8" borderId="157" xfId="6" applyFont="1" applyFill="1" applyBorder="1" applyProtection="1"/>
  </cellXfs>
  <cellStyles count="7">
    <cellStyle name="Normal" xfId="0" builtinId="0"/>
    <cellStyle name="Normal 2" xfId="1" xr:uid="{00000000-0005-0000-0000-000001000000}"/>
    <cellStyle name="Normal 3" xfId="4" xr:uid="{00000000-0005-0000-0000-000002000000}"/>
    <cellStyle name="Normal_BEHI Template (x area) (3)" xfId="3" xr:uid="{00000000-0005-0000-0000-000003000000}"/>
    <cellStyle name="Percent" xfId="6" builtinId="5"/>
    <cellStyle name="Percent 2" xfId="2" xr:uid="{00000000-0005-0000-0000-000004000000}"/>
    <cellStyle name="Percent 3" xfId="5" xr:uid="{00000000-0005-0000-0000-000005000000}"/>
  </cellStyles>
  <dxfs count="2">
    <dxf>
      <fill>
        <patternFill>
          <bgColor rgb="FFFFFF00"/>
        </patternFill>
      </fill>
    </dxf>
    <dxf>
      <font>
        <strike val="0"/>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4F4F"/>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8BAA-4DC2-B33A-93C5290B5A83}"/>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8BAA-4DC2-B33A-93C5290B5A83}"/>
            </c:ext>
          </c:extLst>
        </c:ser>
        <c:dLbls>
          <c:showLegendKey val="0"/>
          <c:showVal val="0"/>
          <c:showCatName val="0"/>
          <c:showSerName val="0"/>
          <c:showPercent val="0"/>
          <c:showBubbleSize val="0"/>
        </c:dLbls>
        <c:axId val="159970432"/>
        <c:axId val="159971968"/>
      </c:scatterChart>
      <c:valAx>
        <c:axId val="159970432"/>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59971968"/>
        <c:crossesAt val="-1.5"/>
        <c:crossBetween val="midCat"/>
      </c:valAx>
      <c:valAx>
        <c:axId val="15997196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59970432"/>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6 - BEHI'!$A$36:$A$50</c:f>
              <c:numCache>
                <c:formatCode>#,##0.00_);[Red]\(#,##0.00\)</c:formatCode>
                <c:ptCount val="15"/>
              </c:numCache>
            </c:numRef>
          </c:xVal>
          <c:yVal>
            <c:numRef>
              <c:f>'BK # 6 - BEHI'!$E$36:$E$50</c:f>
              <c:numCache>
                <c:formatCode>#,##0.00_);[Red]\(#,##0.00\)</c:formatCode>
                <c:ptCount val="15"/>
              </c:numCache>
            </c:numRef>
          </c:yVal>
          <c:smooth val="0"/>
          <c:extLst>
            <c:ext xmlns:c16="http://schemas.microsoft.com/office/drawing/2014/chart" uri="{C3380CC4-5D6E-409C-BE32-E72D297353CC}">
              <c16:uniqueId val="{00000000-8A04-4D00-B501-52F63F50ACD4}"/>
            </c:ext>
          </c:extLst>
        </c:ser>
        <c:ser>
          <c:idx val="0"/>
          <c:order val="1"/>
          <c:tx>
            <c:v>Bankfull</c:v>
          </c:tx>
          <c:spPr>
            <a:ln w="25400">
              <a:solidFill>
                <a:srgbClr val="FF0000"/>
              </a:solidFill>
              <a:prstDash val="sysDash"/>
            </a:ln>
          </c:spPr>
          <c:marker>
            <c:symbol val="none"/>
          </c:marker>
          <c:xVal>
            <c:numRef>
              <c:f>'BK # 6 - BEHI'!$A$54:$A$55</c:f>
              <c:numCache>
                <c:formatCode>#,##0.00_);[Red]\(#,##0.00\)</c:formatCode>
                <c:ptCount val="2"/>
              </c:numCache>
            </c:numRef>
          </c:xVal>
          <c:yVal>
            <c:numRef>
              <c:f>'BK # 6 - BEHI'!$E$54:$E$55</c:f>
              <c:numCache>
                <c:formatCode>#,##0.00_);[Red]\(#,##0.00\)</c:formatCode>
                <c:ptCount val="2"/>
              </c:numCache>
            </c:numRef>
          </c:yVal>
          <c:smooth val="0"/>
          <c:extLst>
            <c:ext xmlns:c16="http://schemas.microsoft.com/office/drawing/2014/chart" uri="{C3380CC4-5D6E-409C-BE32-E72D297353CC}">
              <c16:uniqueId val="{00000001-8A04-4D00-B501-52F63F50ACD4}"/>
            </c:ext>
          </c:extLst>
        </c:ser>
        <c:dLbls>
          <c:showLegendKey val="0"/>
          <c:showVal val="0"/>
          <c:showCatName val="0"/>
          <c:showSerName val="0"/>
          <c:showPercent val="0"/>
          <c:showBubbleSize val="0"/>
        </c:dLbls>
        <c:axId val="163561856"/>
        <c:axId val="163563392"/>
      </c:scatterChart>
      <c:valAx>
        <c:axId val="16356185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563392"/>
        <c:crossesAt val="-1.5"/>
        <c:crossBetween val="midCat"/>
      </c:valAx>
      <c:valAx>
        <c:axId val="16356339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56185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5D6F-4B40-AC67-81777B6C12D4}"/>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5D6F-4B40-AC67-81777B6C12D4}"/>
            </c:ext>
          </c:extLst>
        </c:ser>
        <c:dLbls>
          <c:showLegendKey val="0"/>
          <c:showVal val="0"/>
          <c:showCatName val="0"/>
          <c:showSerName val="0"/>
          <c:showPercent val="0"/>
          <c:showBubbleSize val="0"/>
        </c:dLbls>
        <c:axId val="163662464"/>
        <c:axId val="163672448"/>
      </c:scatterChart>
      <c:valAx>
        <c:axId val="16366246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672448"/>
        <c:crossesAt val="-1.5"/>
        <c:crossBetween val="midCat"/>
      </c:valAx>
      <c:valAx>
        <c:axId val="1636724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66246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60600758237"/>
          <c:y val="0.12307719227404265"/>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7 - BEHI'!$A$36:$A$50</c:f>
              <c:numCache>
                <c:formatCode>#,##0.00_);[Red]\(#,##0.00\)</c:formatCode>
                <c:ptCount val="15"/>
              </c:numCache>
            </c:numRef>
          </c:xVal>
          <c:yVal>
            <c:numRef>
              <c:f>'BK # 7 - BEHI'!$E$36:$E$50</c:f>
              <c:numCache>
                <c:formatCode>#,##0.00_);[Red]\(#,##0.00\)</c:formatCode>
                <c:ptCount val="15"/>
              </c:numCache>
            </c:numRef>
          </c:yVal>
          <c:smooth val="0"/>
          <c:extLst>
            <c:ext xmlns:c16="http://schemas.microsoft.com/office/drawing/2014/chart" uri="{C3380CC4-5D6E-409C-BE32-E72D297353CC}">
              <c16:uniqueId val="{00000000-512F-46C7-8C61-2EB8D4FCD5F6}"/>
            </c:ext>
          </c:extLst>
        </c:ser>
        <c:ser>
          <c:idx val="0"/>
          <c:order val="1"/>
          <c:tx>
            <c:v>Bankfull</c:v>
          </c:tx>
          <c:spPr>
            <a:ln w="25400">
              <a:solidFill>
                <a:srgbClr val="FF0000"/>
              </a:solidFill>
              <a:prstDash val="sysDash"/>
            </a:ln>
          </c:spPr>
          <c:marker>
            <c:symbol val="none"/>
          </c:marker>
          <c:xVal>
            <c:numRef>
              <c:f>'BK # 7 - BEHI'!$A$54:$A$55</c:f>
              <c:numCache>
                <c:formatCode>#,##0.00_);[Red]\(#,##0.00\)</c:formatCode>
                <c:ptCount val="2"/>
              </c:numCache>
            </c:numRef>
          </c:xVal>
          <c:yVal>
            <c:numRef>
              <c:f>'BK # 7 - BEHI'!$E$54:$E$55</c:f>
              <c:numCache>
                <c:formatCode>#,##0.00_);[Red]\(#,##0.00\)</c:formatCode>
                <c:ptCount val="2"/>
              </c:numCache>
            </c:numRef>
          </c:yVal>
          <c:smooth val="0"/>
          <c:extLst>
            <c:ext xmlns:c16="http://schemas.microsoft.com/office/drawing/2014/chart" uri="{C3380CC4-5D6E-409C-BE32-E72D297353CC}">
              <c16:uniqueId val="{00000001-512F-46C7-8C61-2EB8D4FCD5F6}"/>
            </c:ext>
          </c:extLst>
        </c:ser>
        <c:dLbls>
          <c:showLegendKey val="0"/>
          <c:showVal val="0"/>
          <c:showCatName val="0"/>
          <c:showSerName val="0"/>
          <c:showPercent val="0"/>
          <c:showBubbleSize val="0"/>
        </c:dLbls>
        <c:axId val="161373184"/>
        <c:axId val="161374976"/>
      </c:scatterChart>
      <c:valAx>
        <c:axId val="16137318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74976"/>
        <c:crossesAt val="-1.5"/>
        <c:crossBetween val="midCat"/>
      </c:valAx>
      <c:valAx>
        <c:axId val="16137497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7318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7FC7-4CCF-A527-1C3B02ACF219}"/>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7FC7-4CCF-A527-1C3B02ACF219}"/>
            </c:ext>
          </c:extLst>
        </c:ser>
        <c:dLbls>
          <c:showLegendKey val="0"/>
          <c:showVal val="0"/>
          <c:showCatName val="0"/>
          <c:showSerName val="0"/>
          <c:showPercent val="0"/>
          <c:showBubbleSize val="0"/>
        </c:dLbls>
        <c:axId val="161392128"/>
        <c:axId val="161393664"/>
      </c:scatterChart>
      <c:valAx>
        <c:axId val="16139212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93664"/>
        <c:crossesAt val="-1.5"/>
        <c:crossBetween val="midCat"/>
      </c:valAx>
      <c:valAx>
        <c:axId val="16139366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9212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8 - BEHI'!$A$36:$A$50</c:f>
              <c:numCache>
                <c:formatCode>#,##0.00_);[Red]\(#,##0.00\)</c:formatCode>
                <c:ptCount val="15"/>
              </c:numCache>
            </c:numRef>
          </c:xVal>
          <c:yVal>
            <c:numRef>
              <c:f>'BK # 8 - BEHI'!$E$36:$E$50</c:f>
              <c:numCache>
                <c:formatCode>#,##0.00_);[Red]\(#,##0.00\)</c:formatCode>
                <c:ptCount val="15"/>
              </c:numCache>
            </c:numRef>
          </c:yVal>
          <c:smooth val="0"/>
          <c:extLst>
            <c:ext xmlns:c16="http://schemas.microsoft.com/office/drawing/2014/chart" uri="{C3380CC4-5D6E-409C-BE32-E72D297353CC}">
              <c16:uniqueId val="{00000000-11D3-42C8-A39D-B443D33D8D0E}"/>
            </c:ext>
          </c:extLst>
        </c:ser>
        <c:ser>
          <c:idx val="0"/>
          <c:order val="1"/>
          <c:tx>
            <c:v>Bankfull</c:v>
          </c:tx>
          <c:spPr>
            <a:ln w="25400">
              <a:solidFill>
                <a:srgbClr val="FF0000"/>
              </a:solidFill>
              <a:prstDash val="sysDash"/>
            </a:ln>
          </c:spPr>
          <c:marker>
            <c:symbol val="none"/>
          </c:marker>
          <c:xVal>
            <c:numRef>
              <c:f>'BK # 8 - BEHI'!$A$54:$A$55</c:f>
              <c:numCache>
                <c:formatCode>#,##0.00_);[Red]\(#,##0.00\)</c:formatCode>
                <c:ptCount val="2"/>
              </c:numCache>
            </c:numRef>
          </c:xVal>
          <c:yVal>
            <c:numRef>
              <c:f>'BK # 8 - BEHI'!$E$54:$E$55</c:f>
              <c:numCache>
                <c:formatCode>#,##0.00_);[Red]\(#,##0.00\)</c:formatCode>
                <c:ptCount val="2"/>
              </c:numCache>
            </c:numRef>
          </c:yVal>
          <c:smooth val="0"/>
          <c:extLst>
            <c:ext xmlns:c16="http://schemas.microsoft.com/office/drawing/2014/chart" uri="{C3380CC4-5D6E-409C-BE32-E72D297353CC}">
              <c16:uniqueId val="{00000001-11D3-42C8-A39D-B443D33D8D0E}"/>
            </c:ext>
          </c:extLst>
        </c:ser>
        <c:dLbls>
          <c:showLegendKey val="0"/>
          <c:showVal val="0"/>
          <c:showCatName val="0"/>
          <c:showSerName val="0"/>
          <c:showPercent val="0"/>
          <c:showBubbleSize val="0"/>
        </c:dLbls>
        <c:axId val="164562816"/>
        <c:axId val="164564352"/>
      </c:scatterChart>
      <c:valAx>
        <c:axId val="16456281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64352"/>
        <c:crossesAt val="-1.5"/>
        <c:crossBetween val="midCat"/>
      </c:valAx>
      <c:valAx>
        <c:axId val="16456435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6281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CC99-4580-9CC9-4D59E9A8B3E2}"/>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CC99-4580-9CC9-4D59E9A8B3E2}"/>
            </c:ext>
          </c:extLst>
        </c:ser>
        <c:dLbls>
          <c:showLegendKey val="0"/>
          <c:showVal val="0"/>
          <c:showCatName val="0"/>
          <c:showSerName val="0"/>
          <c:showPercent val="0"/>
          <c:showBubbleSize val="0"/>
        </c:dLbls>
        <c:axId val="164598144"/>
        <c:axId val="164599680"/>
      </c:scatterChart>
      <c:valAx>
        <c:axId val="16459814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99680"/>
        <c:crossesAt val="-1.5"/>
        <c:crossBetween val="midCat"/>
      </c:valAx>
      <c:valAx>
        <c:axId val="16459968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9814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9 - BEHI'!$A$36:$A$50</c:f>
              <c:numCache>
                <c:formatCode>#,##0.00_);[Red]\(#,##0.00\)</c:formatCode>
                <c:ptCount val="15"/>
              </c:numCache>
            </c:numRef>
          </c:xVal>
          <c:yVal>
            <c:numRef>
              <c:f>'BK # 9 - BEHI'!$E$36:$E$50</c:f>
              <c:numCache>
                <c:formatCode>#,##0.00_);[Red]\(#,##0.00\)</c:formatCode>
                <c:ptCount val="15"/>
              </c:numCache>
            </c:numRef>
          </c:yVal>
          <c:smooth val="0"/>
          <c:extLst>
            <c:ext xmlns:c16="http://schemas.microsoft.com/office/drawing/2014/chart" uri="{C3380CC4-5D6E-409C-BE32-E72D297353CC}">
              <c16:uniqueId val="{00000000-5482-45E7-A062-46A82C6B92E9}"/>
            </c:ext>
          </c:extLst>
        </c:ser>
        <c:ser>
          <c:idx val="0"/>
          <c:order val="1"/>
          <c:tx>
            <c:v>Bankfull</c:v>
          </c:tx>
          <c:spPr>
            <a:ln w="25400">
              <a:solidFill>
                <a:srgbClr val="FF0000"/>
              </a:solidFill>
              <a:prstDash val="sysDash"/>
            </a:ln>
          </c:spPr>
          <c:marker>
            <c:symbol val="none"/>
          </c:marker>
          <c:xVal>
            <c:numRef>
              <c:f>'BK # 9 - BEHI'!$A$54:$A$55</c:f>
              <c:numCache>
                <c:formatCode>#,##0.00_);[Red]\(#,##0.00\)</c:formatCode>
                <c:ptCount val="2"/>
              </c:numCache>
            </c:numRef>
          </c:xVal>
          <c:yVal>
            <c:numRef>
              <c:f>'BK # 9 - BEHI'!$E$54:$E$55</c:f>
              <c:numCache>
                <c:formatCode>#,##0.00_);[Red]\(#,##0.00\)</c:formatCode>
                <c:ptCount val="2"/>
              </c:numCache>
            </c:numRef>
          </c:yVal>
          <c:smooth val="0"/>
          <c:extLst>
            <c:ext xmlns:c16="http://schemas.microsoft.com/office/drawing/2014/chart" uri="{C3380CC4-5D6E-409C-BE32-E72D297353CC}">
              <c16:uniqueId val="{00000001-5482-45E7-A062-46A82C6B92E9}"/>
            </c:ext>
          </c:extLst>
        </c:ser>
        <c:dLbls>
          <c:showLegendKey val="0"/>
          <c:showVal val="0"/>
          <c:showCatName val="0"/>
          <c:showSerName val="0"/>
          <c:showPercent val="0"/>
          <c:showBubbleSize val="0"/>
        </c:dLbls>
        <c:axId val="163996416"/>
        <c:axId val="163997952"/>
      </c:scatterChart>
      <c:valAx>
        <c:axId val="16399641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997952"/>
        <c:crossesAt val="-1.5"/>
        <c:crossBetween val="midCat"/>
      </c:valAx>
      <c:valAx>
        <c:axId val="16399795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99641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4F01-4AF2-A2C2-028BA5724C74}"/>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4F01-4AF2-A2C2-028BA5724C74}"/>
            </c:ext>
          </c:extLst>
        </c:ser>
        <c:dLbls>
          <c:showLegendKey val="0"/>
          <c:showVal val="0"/>
          <c:showCatName val="0"/>
          <c:showSerName val="0"/>
          <c:showPercent val="0"/>
          <c:showBubbleSize val="0"/>
        </c:dLbls>
        <c:axId val="164023296"/>
        <c:axId val="163123968"/>
      </c:scatterChart>
      <c:valAx>
        <c:axId val="16402329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123968"/>
        <c:crossesAt val="-1.5"/>
        <c:crossBetween val="midCat"/>
      </c:valAx>
      <c:valAx>
        <c:axId val="16312396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02329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10 - BEHI'!$A$36:$A$50</c:f>
              <c:numCache>
                <c:formatCode>#,##0.00_);[Red]\(#,##0.00\)</c:formatCode>
                <c:ptCount val="15"/>
              </c:numCache>
            </c:numRef>
          </c:xVal>
          <c:yVal>
            <c:numRef>
              <c:f>'BK # 10 - BEHI'!$E$36:$E$50</c:f>
              <c:numCache>
                <c:formatCode>#,##0.00_);[Red]\(#,##0.00\)</c:formatCode>
                <c:ptCount val="15"/>
              </c:numCache>
            </c:numRef>
          </c:yVal>
          <c:smooth val="0"/>
          <c:extLst>
            <c:ext xmlns:c16="http://schemas.microsoft.com/office/drawing/2014/chart" uri="{C3380CC4-5D6E-409C-BE32-E72D297353CC}">
              <c16:uniqueId val="{00000000-7160-41E1-927B-97739AEF651E}"/>
            </c:ext>
          </c:extLst>
        </c:ser>
        <c:ser>
          <c:idx val="0"/>
          <c:order val="1"/>
          <c:tx>
            <c:v>Bankfull</c:v>
          </c:tx>
          <c:spPr>
            <a:ln w="25400">
              <a:solidFill>
                <a:srgbClr val="FF0000"/>
              </a:solidFill>
              <a:prstDash val="sysDash"/>
            </a:ln>
          </c:spPr>
          <c:marker>
            <c:symbol val="none"/>
          </c:marker>
          <c:xVal>
            <c:numRef>
              <c:f>'BK # 10 - BEHI'!$A$54:$A$55</c:f>
              <c:numCache>
                <c:formatCode>#,##0.00_);[Red]\(#,##0.00\)</c:formatCode>
                <c:ptCount val="2"/>
              </c:numCache>
            </c:numRef>
          </c:xVal>
          <c:yVal>
            <c:numRef>
              <c:f>'BK # 10 - BEHI'!$E$54:$E$55</c:f>
              <c:numCache>
                <c:formatCode>#,##0.00_);[Red]\(#,##0.00\)</c:formatCode>
                <c:ptCount val="2"/>
              </c:numCache>
            </c:numRef>
          </c:yVal>
          <c:smooth val="0"/>
          <c:extLst>
            <c:ext xmlns:c16="http://schemas.microsoft.com/office/drawing/2014/chart" uri="{C3380CC4-5D6E-409C-BE32-E72D297353CC}">
              <c16:uniqueId val="{00000001-7160-41E1-927B-97739AEF651E}"/>
            </c:ext>
          </c:extLst>
        </c:ser>
        <c:dLbls>
          <c:showLegendKey val="0"/>
          <c:showVal val="0"/>
          <c:showCatName val="0"/>
          <c:showSerName val="0"/>
          <c:showPercent val="0"/>
          <c:showBubbleSize val="0"/>
        </c:dLbls>
        <c:axId val="164904320"/>
        <c:axId val="165237888"/>
      </c:scatterChart>
      <c:valAx>
        <c:axId val="16490432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237888"/>
        <c:crossesAt val="-1.5"/>
        <c:crossBetween val="midCat"/>
      </c:valAx>
      <c:valAx>
        <c:axId val="16523788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90432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A4EF-4370-9667-296EF72523C6}"/>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A4EF-4370-9667-296EF72523C6}"/>
            </c:ext>
          </c:extLst>
        </c:ser>
        <c:dLbls>
          <c:showLegendKey val="0"/>
          <c:showVal val="0"/>
          <c:showCatName val="0"/>
          <c:showSerName val="0"/>
          <c:showPercent val="0"/>
          <c:showBubbleSize val="0"/>
        </c:dLbls>
        <c:axId val="165271424"/>
        <c:axId val="165272960"/>
      </c:scatterChart>
      <c:valAx>
        <c:axId val="16527142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272960"/>
        <c:crossesAt val="-1.5"/>
        <c:crossBetween val="midCat"/>
      </c:valAx>
      <c:valAx>
        <c:axId val="16527296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27142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2 - BEHI'!$A$36:$A$50</c:f>
              <c:numCache>
                <c:formatCode>#,##0.00_);[Red]\(#,##0.00\)</c:formatCode>
                <c:ptCount val="15"/>
              </c:numCache>
            </c:numRef>
          </c:xVal>
          <c:yVal>
            <c:numRef>
              <c:f>'BK # 2 - BEHI'!$E$36:$E$50</c:f>
              <c:numCache>
                <c:formatCode>#,##0.00_);[Red]\(#,##0.00\)</c:formatCode>
                <c:ptCount val="15"/>
              </c:numCache>
            </c:numRef>
          </c:yVal>
          <c:smooth val="0"/>
          <c:extLst>
            <c:ext xmlns:c16="http://schemas.microsoft.com/office/drawing/2014/chart" uri="{C3380CC4-5D6E-409C-BE32-E72D297353CC}">
              <c16:uniqueId val="{00000000-0C3D-469E-802B-8C82AD63A70A}"/>
            </c:ext>
          </c:extLst>
        </c:ser>
        <c:ser>
          <c:idx val="0"/>
          <c:order val="1"/>
          <c:tx>
            <c:v>Bankfull</c:v>
          </c:tx>
          <c:spPr>
            <a:ln w="25400">
              <a:solidFill>
                <a:srgbClr val="FF0000"/>
              </a:solidFill>
              <a:prstDash val="sysDash"/>
            </a:ln>
          </c:spPr>
          <c:marker>
            <c:symbol val="none"/>
          </c:marker>
          <c:xVal>
            <c:numRef>
              <c:f>'BK # 2 - BEHI'!$A$54:$A$55</c:f>
              <c:numCache>
                <c:formatCode>#,##0.00_);[Red]\(#,##0.00\)</c:formatCode>
                <c:ptCount val="2"/>
              </c:numCache>
            </c:numRef>
          </c:xVal>
          <c:yVal>
            <c:numRef>
              <c:f>'BK # 2 - BEHI'!$E$54:$E$55</c:f>
              <c:numCache>
                <c:formatCode>#,##0.00_);[Red]\(#,##0.00\)</c:formatCode>
                <c:ptCount val="2"/>
              </c:numCache>
            </c:numRef>
          </c:yVal>
          <c:smooth val="0"/>
          <c:extLst>
            <c:ext xmlns:c16="http://schemas.microsoft.com/office/drawing/2014/chart" uri="{C3380CC4-5D6E-409C-BE32-E72D297353CC}">
              <c16:uniqueId val="{00000001-0C3D-469E-802B-8C82AD63A70A}"/>
            </c:ext>
          </c:extLst>
        </c:ser>
        <c:dLbls>
          <c:showLegendKey val="0"/>
          <c:showVal val="0"/>
          <c:showCatName val="0"/>
          <c:showSerName val="0"/>
          <c:showPercent val="0"/>
          <c:showBubbleSize val="0"/>
        </c:dLbls>
        <c:axId val="160634368"/>
        <c:axId val="160635904"/>
      </c:scatterChart>
      <c:valAx>
        <c:axId val="16063436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35904"/>
        <c:crossesAt val="-1.5"/>
        <c:crossBetween val="midCat"/>
      </c:valAx>
      <c:valAx>
        <c:axId val="16063590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3436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11 - BEHI'!$A$36:$A$50</c:f>
              <c:numCache>
                <c:formatCode>#,##0.00_);[Red]\(#,##0.00\)</c:formatCode>
                <c:ptCount val="15"/>
              </c:numCache>
            </c:numRef>
          </c:xVal>
          <c:yVal>
            <c:numRef>
              <c:f>'BK # 11 - BEHI'!$E$36:$E$50</c:f>
              <c:numCache>
                <c:formatCode>#,##0.00_);[Red]\(#,##0.00\)</c:formatCode>
                <c:ptCount val="15"/>
              </c:numCache>
            </c:numRef>
          </c:yVal>
          <c:smooth val="0"/>
          <c:extLst>
            <c:ext xmlns:c16="http://schemas.microsoft.com/office/drawing/2014/chart" uri="{C3380CC4-5D6E-409C-BE32-E72D297353CC}">
              <c16:uniqueId val="{00000000-0315-4252-BDB9-AE8761D3F78E}"/>
            </c:ext>
          </c:extLst>
        </c:ser>
        <c:ser>
          <c:idx val="0"/>
          <c:order val="1"/>
          <c:tx>
            <c:v>Bankfull</c:v>
          </c:tx>
          <c:spPr>
            <a:ln w="25400">
              <a:solidFill>
                <a:srgbClr val="FF0000"/>
              </a:solidFill>
              <a:prstDash val="sysDash"/>
            </a:ln>
          </c:spPr>
          <c:marker>
            <c:symbol val="none"/>
          </c:marker>
          <c:xVal>
            <c:numRef>
              <c:f>'BK # 11 - BEHI'!$A$54:$A$55</c:f>
              <c:numCache>
                <c:formatCode>#,##0.00_);[Red]\(#,##0.00\)</c:formatCode>
                <c:ptCount val="2"/>
              </c:numCache>
            </c:numRef>
          </c:xVal>
          <c:yVal>
            <c:numRef>
              <c:f>'BK # 11 - BEHI'!$E$54:$E$55</c:f>
              <c:numCache>
                <c:formatCode>#,##0.00_);[Red]\(#,##0.00\)</c:formatCode>
                <c:ptCount val="2"/>
              </c:numCache>
            </c:numRef>
          </c:yVal>
          <c:smooth val="0"/>
          <c:extLst>
            <c:ext xmlns:c16="http://schemas.microsoft.com/office/drawing/2014/chart" uri="{C3380CC4-5D6E-409C-BE32-E72D297353CC}">
              <c16:uniqueId val="{00000001-0315-4252-BDB9-AE8761D3F78E}"/>
            </c:ext>
          </c:extLst>
        </c:ser>
        <c:dLbls>
          <c:showLegendKey val="0"/>
          <c:showVal val="0"/>
          <c:showCatName val="0"/>
          <c:showSerName val="0"/>
          <c:showPercent val="0"/>
          <c:showBubbleSize val="0"/>
        </c:dLbls>
        <c:axId val="165018240"/>
        <c:axId val="164102528"/>
      </c:scatterChart>
      <c:valAx>
        <c:axId val="16501824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02528"/>
        <c:crossesAt val="-1.5"/>
        <c:crossBetween val="midCat"/>
      </c:valAx>
      <c:valAx>
        <c:axId val="16410252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01824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0276-40EC-8934-3185E95BFB2B}"/>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0276-40EC-8934-3185E95BFB2B}"/>
            </c:ext>
          </c:extLst>
        </c:ser>
        <c:dLbls>
          <c:showLegendKey val="0"/>
          <c:showVal val="0"/>
          <c:showCatName val="0"/>
          <c:showSerName val="0"/>
          <c:showPercent val="0"/>
          <c:showBubbleSize val="0"/>
        </c:dLbls>
        <c:axId val="164160640"/>
        <c:axId val="164162176"/>
      </c:scatterChart>
      <c:valAx>
        <c:axId val="16416064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62176"/>
        <c:crossesAt val="-1.5"/>
        <c:crossBetween val="midCat"/>
      </c:valAx>
      <c:valAx>
        <c:axId val="16416217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6064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12 - BEHI'!$A$36:$A$50</c:f>
              <c:numCache>
                <c:formatCode>#,##0.00_);[Red]\(#,##0.00\)</c:formatCode>
                <c:ptCount val="15"/>
              </c:numCache>
            </c:numRef>
          </c:xVal>
          <c:yVal>
            <c:numRef>
              <c:f>'BK # 12 - BEHI'!$E$36:$E$50</c:f>
              <c:numCache>
                <c:formatCode>#,##0.00_);[Red]\(#,##0.00\)</c:formatCode>
                <c:ptCount val="15"/>
              </c:numCache>
            </c:numRef>
          </c:yVal>
          <c:smooth val="0"/>
          <c:extLst>
            <c:ext xmlns:c16="http://schemas.microsoft.com/office/drawing/2014/chart" uri="{C3380CC4-5D6E-409C-BE32-E72D297353CC}">
              <c16:uniqueId val="{00000000-A743-468F-9FA9-9BC37A2117B7}"/>
            </c:ext>
          </c:extLst>
        </c:ser>
        <c:ser>
          <c:idx val="0"/>
          <c:order val="1"/>
          <c:tx>
            <c:v>Bankfull</c:v>
          </c:tx>
          <c:spPr>
            <a:ln w="25400">
              <a:solidFill>
                <a:srgbClr val="FF0000"/>
              </a:solidFill>
              <a:prstDash val="sysDash"/>
            </a:ln>
          </c:spPr>
          <c:marker>
            <c:symbol val="none"/>
          </c:marker>
          <c:xVal>
            <c:numRef>
              <c:f>'BK # 12 - BEHI'!$A$54:$A$55</c:f>
              <c:numCache>
                <c:formatCode>#,##0.00_);[Red]\(#,##0.00\)</c:formatCode>
                <c:ptCount val="2"/>
              </c:numCache>
            </c:numRef>
          </c:xVal>
          <c:yVal>
            <c:numRef>
              <c:f>'BK # 12 - BEHI'!$E$54:$E$55</c:f>
              <c:numCache>
                <c:formatCode>#,##0.00_);[Red]\(#,##0.00\)</c:formatCode>
                <c:ptCount val="2"/>
              </c:numCache>
            </c:numRef>
          </c:yVal>
          <c:smooth val="0"/>
          <c:extLst>
            <c:ext xmlns:c16="http://schemas.microsoft.com/office/drawing/2014/chart" uri="{C3380CC4-5D6E-409C-BE32-E72D297353CC}">
              <c16:uniqueId val="{00000001-A743-468F-9FA9-9BC37A2117B7}"/>
            </c:ext>
          </c:extLst>
        </c:ser>
        <c:dLbls>
          <c:showLegendKey val="0"/>
          <c:showVal val="0"/>
          <c:showCatName val="0"/>
          <c:showSerName val="0"/>
          <c:showPercent val="0"/>
          <c:showBubbleSize val="0"/>
        </c:dLbls>
        <c:axId val="164144640"/>
        <c:axId val="164146176"/>
      </c:scatterChart>
      <c:valAx>
        <c:axId val="16414464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46176"/>
        <c:crossesAt val="-1.5"/>
        <c:crossBetween val="midCat"/>
      </c:valAx>
      <c:valAx>
        <c:axId val="16414617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4464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CE75-4215-B7B6-ADD3D8ED9CF3}"/>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CE75-4215-B7B6-ADD3D8ED9CF3}"/>
            </c:ext>
          </c:extLst>
        </c:ser>
        <c:dLbls>
          <c:showLegendKey val="0"/>
          <c:showVal val="0"/>
          <c:showCatName val="0"/>
          <c:showSerName val="0"/>
          <c:showPercent val="0"/>
          <c:showBubbleSize val="0"/>
        </c:dLbls>
        <c:axId val="165863424"/>
        <c:axId val="165864960"/>
      </c:scatterChart>
      <c:valAx>
        <c:axId val="16586342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864960"/>
        <c:crossesAt val="-1.5"/>
        <c:crossBetween val="midCat"/>
      </c:valAx>
      <c:valAx>
        <c:axId val="16586496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86342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13 - BEHI'!$A$36:$A$50</c:f>
              <c:numCache>
                <c:formatCode>#,##0.00_);[Red]\(#,##0.00\)</c:formatCode>
                <c:ptCount val="15"/>
              </c:numCache>
            </c:numRef>
          </c:xVal>
          <c:yVal>
            <c:numRef>
              <c:f>'BK # 13 - BEHI'!$E$36:$E$50</c:f>
              <c:numCache>
                <c:formatCode>#,##0.00_);[Red]\(#,##0.00\)</c:formatCode>
                <c:ptCount val="15"/>
              </c:numCache>
            </c:numRef>
          </c:yVal>
          <c:smooth val="0"/>
          <c:extLst>
            <c:ext xmlns:c16="http://schemas.microsoft.com/office/drawing/2014/chart" uri="{C3380CC4-5D6E-409C-BE32-E72D297353CC}">
              <c16:uniqueId val="{00000000-188B-45A7-B5C2-07CC3D41ABD5}"/>
            </c:ext>
          </c:extLst>
        </c:ser>
        <c:ser>
          <c:idx val="0"/>
          <c:order val="1"/>
          <c:tx>
            <c:v>Bankfull</c:v>
          </c:tx>
          <c:spPr>
            <a:ln w="25400">
              <a:solidFill>
                <a:srgbClr val="FF0000"/>
              </a:solidFill>
              <a:prstDash val="sysDash"/>
            </a:ln>
          </c:spPr>
          <c:marker>
            <c:symbol val="none"/>
          </c:marker>
          <c:xVal>
            <c:numRef>
              <c:f>'BK # 13 - BEHI'!$A$54:$A$55</c:f>
              <c:numCache>
                <c:formatCode>#,##0.00_);[Red]\(#,##0.00\)</c:formatCode>
                <c:ptCount val="2"/>
              </c:numCache>
            </c:numRef>
          </c:xVal>
          <c:yVal>
            <c:numRef>
              <c:f>'BK # 13 - BEHI'!$E$54:$E$55</c:f>
              <c:numCache>
                <c:formatCode>#,##0.00_);[Red]\(#,##0.00\)</c:formatCode>
                <c:ptCount val="2"/>
              </c:numCache>
            </c:numRef>
          </c:yVal>
          <c:smooth val="0"/>
          <c:extLst>
            <c:ext xmlns:c16="http://schemas.microsoft.com/office/drawing/2014/chart" uri="{C3380CC4-5D6E-409C-BE32-E72D297353CC}">
              <c16:uniqueId val="{00000001-188B-45A7-B5C2-07CC3D41ABD5}"/>
            </c:ext>
          </c:extLst>
        </c:ser>
        <c:dLbls>
          <c:showLegendKey val="0"/>
          <c:showVal val="0"/>
          <c:showCatName val="0"/>
          <c:showSerName val="0"/>
          <c:showPercent val="0"/>
          <c:showBubbleSize val="0"/>
        </c:dLbls>
        <c:axId val="165937920"/>
        <c:axId val="165939456"/>
      </c:scatterChart>
      <c:valAx>
        <c:axId val="16593792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39456"/>
        <c:crossesAt val="-1.5"/>
        <c:crossBetween val="midCat"/>
      </c:valAx>
      <c:valAx>
        <c:axId val="16593945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3792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FBEA-43DA-9956-EC5C7216AF99}"/>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FBEA-43DA-9956-EC5C7216AF99}"/>
            </c:ext>
          </c:extLst>
        </c:ser>
        <c:dLbls>
          <c:showLegendKey val="0"/>
          <c:showVal val="0"/>
          <c:showCatName val="0"/>
          <c:showSerName val="0"/>
          <c:showPercent val="0"/>
          <c:showBubbleSize val="0"/>
        </c:dLbls>
        <c:axId val="165972608"/>
        <c:axId val="165974400"/>
      </c:scatterChart>
      <c:valAx>
        <c:axId val="16597260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74400"/>
        <c:crossesAt val="-1.5"/>
        <c:crossBetween val="midCat"/>
      </c:valAx>
      <c:valAx>
        <c:axId val="16597440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7260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14 - BEHI'!$A$36:$A$50</c:f>
              <c:numCache>
                <c:formatCode>#,##0.00_);[Red]\(#,##0.00\)</c:formatCode>
                <c:ptCount val="15"/>
              </c:numCache>
            </c:numRef>
          </c:xVal>
          <c:yVal>
            <c:numRef>
              <c:f>'BK # 14 - BEHI'!$E$36:$E$50</c:f>
              <c:numCache>
                <c:formatCode>#,##0.00_);[Red]\(#,##0.00\)</c:formatCode>
                <c:ptCount val="15"/>
              </c:numCache>
            </c:numRef>
          </c:yVal>
          <c:smooth val="0"/>
          <c:extLst>
            <c:ext xmlns:c16="http://schemas.microsoft.com/office/drawing/2014/chart" uri="{C3380CC4-5D6E-409C-BE32-E72D297353CC}">
              <c16:uniqueId val="{00000000-7639-4EA6-9FF1-AA98566ADD4A}"/>
            </c:ext>
          </c:extLst>
        </c:ser>
        <c:ser>
          <c:idx val="0"/>
          <c:order val="1"/>
          <c:tx>
            <c:v>Bankfull</c:v>
          </c:tx>
          <c:spPr>
            <a:ln w="25400">
              <a:solidFill>
                <a:srgbClr val="FF0000"/>
              </a:solidFill>
              <a:prstDash val="sysDash"/>
            </a:ln>
          </c:spPr>
          <c:marker>
            <c:symbol val="none"/>
          </c:marker>
          <c:xVal>
            <c:numRef>
              <c:f>'BK # 14 - BEHI'!$A$54:$A$55</c:f>
              <c:numCache>
                <c:formatCode>#,##0.00_);[Red]\(#,##0.00\)</c:formatCode>
                <c:ptCount val="2"/>
              </c:numCache>
            </c:numRef>
          </c:xVal>
          <c:yVal>
            <c:numRef>
              <c:f>'BK # 14 - BEHI'!$E$54:$E$55</c:f>
              <c:numCache>
                <c:formatCode>#,##0.00_);[Red]\(#,##0.00\)</c:formatCode>
                <c:ptCount val="2"/>
              </c:numCache>
            </c:numRef>
          </c:yVal>
          <c:smooth val="0"/>
          <c:extLst>
            <c:ext xmlns:c16="http://schemas.microsoft.com/office/drawing/2014/chart" uri="{C3380CC4-5D6E-409C-BE32-E72D297353CC}">
              <c16:uniqueId val="{00000001-7639-4EA6-9FF1-AA98566ADD4A}"/>
            </c:ext>
          </c:extLst>
        </c:ser>
        <c:dLbls>
          <c:showLegendKey val="0"/>
          <c:showVal val="0"/>
          <c:showCatName val="0"/>
          <c:showSerName val="0"/>
          <c:showPercent val="0"/>
          <c:showBubbleSize val="0"/>
        </c:dLbls>
        <c:axId val="164078336"/>
        <c:axId val="164079488"/>
      </c:scatterChart>
      <c:valAx>
        <c:axId val="16407833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079488"/>
        <c:crossesAt val="-1.5"/>
        <c:crossBetween val="midCat"/>
      </c:valAx>
      <c:valAx>
        <c:axId val="16407948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07833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005F-44E1-98D0-BF0268B67848}"/>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005F-44E1-98D0-BF0268B67848}"/>
            </c:ext>
          </c:extLst>
        </c:ser>
        <c:dLbls>
          <c:showLegendKey val="0"/>
          <c:showVal val="0"/>
          <c:showCatName val="0"/>
          <c:showSerName val="0"/>
          <c:showPercent val="0"/>
          <c:showBubbleSize val="0"/>
        </c:dLbls>
        <c:axId val="165923456"/>
        <c:axId val="166334848"/>
      </c:scatterChart>
      <c:valAx>
        <c:axId val="16592345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334848"/>
        <c:crossesAt val="-1.5"/>
        <c:crossBetween val="midCat"/>
      </c:valAx>
      <c:valAx>
        <c:axId val="1663348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2345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15 - BEHI'!$A$36:$A$50</c:f>
              <c:numCache>
                <c:formatCode>#,##0.00_);[Red]\(#,##0.00\)</c:formatCode>
                <c:ptCount val="15"/>
              </c:numCache>
            </c:numRef>
          </c:xVal>
          <c:yVal>
            <c:numRef>
              <c:f>'BK # 15 - BEHI'!$E$36:$E$50</c:f>
              <c:numCache>
                <c:formatCode>#,##0.00_);[Red]\(#,##0.00\)</c:formatCode>
                <c:ptCount val="15"/>
              </c:numCache>
            </c:numRef>
          </c:yVal>
          <c:smooth val="0"/>
          <c:extLst>
            <c:ext xmlns:c16="http://schemas.microsoft.com/office/drawing/2014/chart" uri="{C3380CC4-5D6E-409C-BE32-E72D297353CC}">
              <c16:uniqueId val="{00000000-88F1-4183-8714-B5147CD41904}"/>
            </c:ext>
          </c:extLst>
        </c:ser>
        <c:ser>
          <c:idx val="0"/>
          <c:order val="1"/>
          <c:tx>
            <c:v>Bankfull</c:v>
          </c:tx>
          <c:spPr>
            <a:ln w="25400">
              <a:solidFill>
                <a:srgbClr val="FF0000"/>
              </a:solidFill>
              <a:prstDash val="sysDash"/>
            </a:ln>
          </c:spPr>
          <c:marker>
            <c:symbol val="none"/>
          </c:marker>
          <c:xVal>
            <c:numRef>
              <c:f>'BK # 15 - BEHI'!$A$54:$A$55</c:f>
              <c:numCache>
                <c:formatCode>#,##0.00_);[Red]\(#,##0.00\)</c:formatCode>
                <c:ptCount val="2"/>
              </c:numCache>
            </c:numRef>
          </c:xVal>
          <c:yVal>
            <c:numRef>
              <c:f>'BK # 15 - BEHI'!$E$54:$E$55</c:f>
              <c:numCache>
                <c:formatCode>#,##0.00_);[Red]\(#,##0.00\)</c:formatCode>
                <c:ptCount val="2"/>
              </c:numCache>
            </c:numRef>
          </c:yVal>
          <c:smooth val="0"/>
          <c:extLst>
            <c:ext xmlns:c16="http://schemas.microsoft.com/office/drawing/2014/chart" uri="{C3380CC4-5D6E-409C-BE32-E72D297353CC}">
              <c16:uniqueId val="{00000001-88F1-4183-8714-B5147CD41904}"/>
            </c:ext>
          </c:extLst>
        </c:ser>
        <c:dLbls>
          <c:showLegendKey val="0"/>
          <c:showVal val="0"/>
          <c:showCatName val="0"/>
          <c:showSerName val="0"/>
          <c:showPercent val="0"/>
          <c:showBubbleSize val="0"/>
        </c:dLbls>
        <c:axId val="166902784"/>
        <c:axId val="166810368"/>
      </c:scatterChart>
      <c:valAx>
        <c:axId val="16690278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810368"/>
        <c:crossesAt val="-1.5"/>
        <c:crossBetween val="midCat"/>
      </c:valAx>
      <c:valAx>
        <c:axId val="16681036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90278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8F86-4EFD-9BEE-AFB65FA8F91F}"/>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8F86-4EFD-9BEE-AFB65FA8F91F}"/>
            </c:ext>
          </c:extLst>
        </c:ser>
        <c:dLbls>
          <c:showLegendKey val="0"/>
          <c:showVal val="0"/>
          <c:showCatName val="0"/>
          <c:showSerName val="0"/>
          <c:showPercent val="0"/>
          <c:showBubbleSize val="0"/>
        </c:dLbls>
        <c:axId val="166843904"/>
        <c:axId val="166845440"/>
      </c:scatterChart>
      <c:valAx>
        <c:axId val="16684390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845440"/>
        <c:crossesAt val="-1.5"/>
        <c:crossBetween val="midCat"/>
      </c:valAx>
      <c:valAx>
        <c:axId val="16684544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84390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79BA-44F7-A4CB-6361F749D311}"/>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79BA-44F7-A4CB-6361F749D311}"/>
            </c:ext>
          </c:extLst>
        </c:ser>
        <c:dLbls>
          <c:showLegendKey val="0"/>
          <c:showVal val="0"/>
          <c:showCatName val="0"/>
          <c:showSerName val="0"/>
          <c:showPercent val="0"/>
          <c:showBubbleSize val="0"/>
        </c:dLbls>
        <c:axId val="160690176"/>
        <c:axId val="160691712"/>
      </c:scatterChart>
      <c:valAx>
        <c:axId val="16069017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91712"/>
        <c:crossesAt val="-1.5"/>
        <c:crossBetween val="midCat"/>
      </c:valAx>
      <c:valAx>
        <c:axId val="16069171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9017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16 - BEHI'!$A$36:$A$50</c:f>
              <c:numCache>
                <c:formatCode>#,##0.00_);[Red]\(#,##0.00\)</c:formatCode>
                <c:ptCount val="15"/>
              </c:numCache>
            </c:numRef>
          </c:xVal>
          <c:yVal>
            <c:numRef>
              <c:f>'BK # 16 - BEHI'!$E$36:$E$50</c:f>
              <c:numCache>
                <c:formatCode>#,##0.00_);[Red]\(#,##0.00\)</c:formatCode>
                <c:ptCount val="15"/>
              </c:numCache>
            </c:numRef>
          </c:yVal>
          <c:smooth val="0"/>
          <c:extLst>
            <c:ext xmlns:c16="http://schemas.microsoft.com/office/drawing/2014/chart" uri="{C3380CC4-5D6E-409C-BE32-E72D297353CC}">
              <c16:uniqueId val="{00000000-774F-4BFD-8D71-A370C6AED1F2}"/>
            </c:ext>
          </c:extLst>
        </c:ser>
        <c:ser>
          <c:idx val="0"/>
          <c:order val="1"/>
          <c:tx>
            <c:v>Bankfull</c:v>
          </c:tx>
          <c:spPr>
            <a:ln w="25400">
              <a:solidFill>
                <a:srgbClr val="FF0000"/>
              </a:solidFill>
              <a:prstDash val="sysDash"/>
            </a:ln>
          </c:spPr>
          <c:marker>
            <c:symbol val="none"/>
          </c:marker>
          <c:xVal>
            <c:numRef>
              <c:f>'BK # 16 - BEHI'!$A$54:$A$55</c:f>
              <c:numCache>
                <c:formatCode>#,##0.00_);[Red]\(#,##0.00\)</c:formatCode>
                <c:ptCount val="2"/>
              </c:numCache>
            </c:numRef>
          </c:xVal>
          <c:yVal>
            <c:numRef>
              <c:f>'BK # 16 - BEHI'!$E$54:$E$55</c:f>
              <c:numCache>
                <c:formatCode>#,##0.00_);[Red]\(#,##0.00\)</c:formatCode>
                <c:ptCount val="2"/>
              </c:numCache>
            </c:numRef>
          </c:yVal>
          <c:smooth val="0"/>
          <c:extLst>
            <c:ext xmlns:c16="http://schemas.microsoft.com/office/drawing/2014/chart" uri="{C3380CC4-5D6E-409C-BE32-E72D297353CC}">
              <c16:uniqueId val="{00000001-774F-4BFD-8D71-A370C6AED1F2}"/>
            </c:ext>
          </c:extLst>
        </c:ser>
        <c:dLbls>
          <c:showLegendKey val="0"/>
          <c:showVal val="0"/>
          <c:showCatName val="0"/>
          <c:showSerName val="0"/>
          <c:showPercent val="0"/>
          <c:showBubbleSize val="0"/>
        </c:dLbls>
        <c:axId val="167384960"/>
        <c:axId val="167386496"/>
      </c:scatterChart>
      <c:valAx>
        <c:axId val="16738496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386496"/>
        <c:crossesAt val="-1.5"/>
        <c:crossBetween val="midCat"/>
      </c:valAx>
      <c:valAx>
        <c:axId val="16738649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38496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35BC-40D9-8E2D-9D223ACB7360}"/>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35BC-40D9-8E2D-9D223ACB7360}"/>
            </c:ext>
          </c:extLst>
        </c:ser>
        <c:dLbls>
          <c:showLegendKey val="0"/>
          <c:showVal val="0"/>
          <c:showCatName val="0"/>
          <c:showSerName val="0"/>
          <c:showPercent val="0"/>
          <c:showBubbleSize val="0"/>
        </c:dLbls>
        <c:axId val="167432576"/>
        <c:axId val="167434112"/>
      </c:scatterChart>
      <c:valAx>
        <c:axId val="16743257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434112"/>
        <c:crossesAt val="-1.5"/>
        <c:crossBetween val="midCat"/>
      </c:valAx>
      <c:valAx>
        <c:axId val="16743411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43257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17 - BEHI'!$A$36:$A$50</c:f>
              <c:numCache>
                <c:formatCode>#,##0.00_);[Red]\(#,##0.00\)</c:formatCode>
                <c:ptCount val="15"/>
              </c:numCache>
            </c:numRef>
          </c:xVal>
          <c:yVal>
            <c:numRef>
              <c:f>'BK # 17 - BEHI'!$E$36:$E$50</c:f>
              <c:numCache>
                <c:formatCode>#,##0.00_);[Red]\(#,##0.00\)</c:formatCode>
                <c:ptCount val="15"/>
              </c:numCache>
            </c:numRef>
          </c:yVal>
          <c:smooth val="0"/>
          <c:extLst>
            <c:ext xmlns:c16="http://schemas.microsoft.com/office/drawing/2014/chart" uri="{C3380CC4-5D6E-409C-BE32-E72D297353CC}">
              <c16:uniqueId val="{00000000-E45F-4F2E-B70A-30B53CD64B76}"/>
            </c:ext>
          </c:extLst>
        </c:ser>
        <c:ser>
          <c:idx val="0"/>
          <c:order val="1"/>
          <c:tx>
            <c:v>Bankfull</c:v>
          </c:tx>
          <c:spPr>
            <a:ln w="25400">
              <a:solidFill>
                <a:srgbClr val="FF0000"/>
              </a:solidFill>
              <a:prstDash val="sysDash"/>
            </a:ln>
          </c:spPr>
          <c:marker>
            <c:symbol val="none"/>
          </c:marker>
          <c:xVal>
            <c:numRef>
              <c:f>'BK # 17 - BEHI'!$A$54:$A$55</c:f>
              <c:numCache>
                <c:formatCode>#,##0.00_);[Red]\(#,##0.00\)</c:formatCode>
                <c:ptCount val="2"/>
              </c:numCache>
            </c:numRef>
          </c:xVal>
          <c:yVal>
            <c:numRef>
              <c:f>'BK # 17 - BEHI'!$E$54:$E$55</c:f>
              <c:numCache>
                <c:formatCode>#,##0.00_);[Red]\(#,##0.00\)</c:formatCode>
                <c:ptCount val="2"/>
              </c:numCache>
            </c:numRef>
          </c:yVal>
          <c:smooth val="0"/>
          <c:extLst>
            <c:ext xmlns:c16="http://schemas.microsoft.com/office/drawing/2014/chart" uri="{C3380CC4-5D6E-409C-BE32-E72D297353CC}">
              <c16:uniqueId val="{00000001-E45F-4F2E-B70A-30B53CD64B76}"/>
            </c:ext>
          </c:extLst>
        </c:ser>
        <c:dLbls>
          <c:showLegendKey val="0"/>
          <c:showVal val="0"/>
          <c:showCatName val="0"/>
          <c:showSerName val="0"/>
          <c:showPercent val="0"/>
          <c:showBubbleSize val="0"/>
        </c:dLbls>
        <c:axId val="167613184"/>
        <c:axId val="167614720"/>
      </c:scatterChart>
      <c:valAx>
        <c:axId val="16761318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14720"/>
        <c:crossesAt val="-1.5"/>
        <c:crossBetween val="midCat"/>
      </c:valAx>
      <c:valAx>
        <c:axId val="16761472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1318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1E0F-4683-9562-7371F9C7D78F}"/>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1E0F-4683-9562-7371F9C7D78F}"/>
            </c:ext>
          </c:extLst>
        </c:ser>
        <c:dLbls>
          <c:showLegendKey val="0"/>
          <c:showVal val="0"/>
          <c:showCatName val="0"/>
          <c:showSerName val="0"/>
          <c:showPercent val="0"/>
          <c:showBubbleSize val="0"/>
        </c:dLbls>
        <c:axId val="167644160"/>
        <c:axId val="167650048"/>
      </c:scatterChart>
      <c:valAx>
        <c:axId val="16764416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50048"/>
        <c:crossesAt val="-1.5"/>
        <c:crossBetween val="midCat"/>
      </c:valAx>
      <c:valAx>
        <c:axId val="1676500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4416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18 - BEHI'!$A$36:$A$50</c:f>
              <c:numCache>
                <c:formatCode>#,##0.00_);[Red]\(#,##0.00\)</c:formatCode>
                <c:ptCount val="15"/>
              </c:numCache>
            </c:numRef>
          </c:xVal>
          <c:yVal>
            <c:numRef>
              <c:f>'BK # 18 - BEHI'!$E$36:$E$50</c:f>
              <c:numCache>
                <c:formatCode>#,##0.00_);[Red]\(#,##0.00\)</c:formatCode>
                <c:ptCount val="15"/>
              </c:numCache>
            </c:numRef>
          </c:yVal>
          <c:smooth val="0"/>
          <c:extLst>
            <c:ext xmlns:c16="http://schemas.microsoft.com/office/drawing/2014/chart" uri="{C3380CC4-5D6E-409C-BE32-E72D297353CC}">
              <c16:uniqueId val="{00000000-972D-455F-B073-2160D17C6B5F}"/>
            </c:ext>
          </c:extLst>
        </c:ser>
        <c:ser>
          <c:idx val="0"/>
          <c:order val="1"/>
          <c:tx>
            <c:v>Bankfull</c:v>
          </c:tx>
          <c:spPr>
            <a:ln w="25400">
              <a:solidFill>
                <a:srgbClr val="FF0000"/>
              </a:solidFill>
              <a:prstDash val="sysDash"/>
            </a:ln>
          </c:spPr>
          <c:marker>
            <c:symbol val="none"/>
          </c:marker>
          <c:xVal>
            <c:numRef>
              <c:f>'BK # 18 - BEHI'!$A$54:$A$55</c:f>
              <c:numCache>
                <c:formatCode>#,##0.00_);[Red]\(#,##0.00\)</c:formatCode>
                <c:ptCount val="2"/>
              </c:numCache>
            </c:numRef>
          </c:xVal>
          <c:yVal>
            <c:numRef>
              <c:f>'BK # 18 - BEHI'!$E$54:$E$55</c:f>
              <c:numCache>
                <c:formatCode>#,##0.00_);[Red]\(#,##0.00\)</c:formatCode>
                <c:ptCount val="2"/>
              </c:numCache>
            </c:numRef>
          </c:yVal>
          <c:smooth val="0"/>
          <c:extLst>
            <c:ext xmlns:c16="http://schemas.microsoft.com/office/drawing/2014/chart" uri="{C3380CC4-5D6E-409C-BE32-E72D297353CC}">
              <c16:uniqueId val="{00000001-972D-455F-B073-2160D17C6B5F}"/>
            </c:ext>
          </c:extLst>
        </c:ser>
        <c:dLbls>
          <c:showLegendKey val="0"/>
          <c:showVal val="0"/>
          <c:showCatName val="0"/>
          <c:showSerName val="0"/>
          <c:showPercent val="0"/>
          <c:showBubbleSize val="0"/>
        </c:dLbls>
        <c:axId val="168312192"/>
        <c:axId val="168318080"/>
      </c:scatterChart>
      <c:valAx>
        <c:axId val="168312192"/>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18080"/>
        <c:crossesAt val="-1.5"/>
        <c:crossBetween val="midCat"/>
      </c:valAx>
      <c:valAx>
        <c:axId val="16831808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12192"/>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C5F4-4256-9429-95734677E118}"/>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C5F4-4256-9429-95734677E118}"/>
            </c:ext>
          </c:extLst>
        </c:ser>
        <c:dLbls>
          <c:showLegendKey val="0"/>
          <c:showVal val="0"/>
          <c:showCatName val="0"/>
          <c:showSerName val="0"/>
          <c:showPercent val="0"/>
          <c:showBubbleSize val="0"/>
        </c:dLbls>
        <c:axId val="168355712"/>
        <c:axId val="168357248"/>
      </c:scatterChart>
      <c:valAx>
        <c:axId val="168355712"/>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57248"/>
        <c:crossesAt val="-1.5"/>
        <c:crossBetween val="midCat"/>
      </c:valAx>
      <c:valAx>
        <c:axId val="1683572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55712"/>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19 - BEHI'!$A$36:$A$50</c:f>
              <c:numCache>
                <c:formatCode>#,##0.00_);[Red]\(#,##0.00\)</c:formatCode>
                <c:ptCount val="15"/>
              </c:numCache>
            </c:numRef>
          </c:xVal>
          <c:yVal>
            <c:numRef>
              <c:f>'BK # 19 - BEHI'!$E$36:$E$50</c:f>
              <c:numCache>
                <c:formatCode>#,##0.00_);[Red]\(#,##0.00\)</c:formatCode>
                <c:ptCount val="15"/>
              </c:numCache>
            </c:numRef>
          </c:yVal>
          <c:smooth val="0"/>
          <c:extLst>
            <c:ext xmlns:c16="http://schemas.microsoft.com/office/drawing/2014/chart" uri="{C3380CC4-5D6E-409C-BE32-E72D297353CC}">
              <c16:uniqueId val="{00000000-911B-4BBB-8479-22F9B0006CBF}"/>
            </c:ext>
          </c:extLst>
        </c:ser>
        <c:ser>
          <c:idx val="0"/>
          <c:order val="1"/>
          <c:tx>
            <c:v>Bankfull</c:v>
          </c:tx>
          <c:spPr>
            <a:ln w="25400">
              <a:solidFill>
                <a:srgbClr val="FF0000"/>
              </a:solidFill>
              <a:prstDash val="sysDash"/>
            </a:ln>
          </c:spPr>
          <c:marker>
            <c:symbol val="none"/>
          </c:marker>
          <c:xVal>
            <c:numRef>
              <c:f>'BK # 19 - BEHI'!$A$54:$A$55</c:f>
              <c:numCache>
                <c:formatCode>#,##0.00_);[Red]\(#,##0.00\)</c:formatCode>
                <c:ptCount val="2"/>
              </c:numCache>
            </c:numRef>
          </c:xVal>
          <c:yVal>
            <c:numRef>
              <c:f>'BK # 19 - BEHI'!$E$54:$E$55</c:f>
              <c:numCache>
                <c:formatCode>#,##0.00_);[Red]\(#,##0.00\)</c:formatCode>
                <c:ptCount val="2"/>
              </c:numCache>
            </c:numRef>
          </c:yVal>
          <c:smooth val="0"/>
          <c:extLst>
            <c:ext xmlns:c16="http://schemas.microsoft.com/office/drawing/2014/chart" uri="{C3380CC4-5D6E-409C-BE32-E72D297353CC}">
              <c16:uniqueId val="{00000001-911B-4BBB-8479-22F9B0006CBF}"/>
            </c:ext>
          </c:extLst>
        </c:ser>
        <c:dLbls>
          <c:showLegendKey val="0"/>
          <c:showVal val="0"/>
          <c:showCatName val="0"/>
          <c:showSerName val="0"/>
          <c:showPercent val="0"/>
          <c:showBubbleSize val="0"/>
        </c:dLbls>
        <c:axId val="168159488"/>
        <c:axId val="168161280"/>
      </c:scatterChart>
      <c:valAx>
        <c:axId val="16815948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161280"/>
        <c:crossesAt val="-1.5"/>
        <c:crossBetween val="midCat"/>
      </c:valAx>
      <c:valAx>
        <c:axId val="16816128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15948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F6F8-4261-AAAF-28FEB00122A2}"/>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F6F8-4261-AAAF-28FEB00122A2}"/>
            </c:ext>
          </c:extLst>
        </c:ser>
        <c:dLbls>
          <c:showLegendKey val="0"/>
          <c:showVal val="0"/>
          <c:showCatName val="0"/>
          <c:showSerName val="0"/>
          <c:showPercent val="0"/>
          <c:showBubbleSize val="0"/>
        </c:dLbls>
        <c:axId val="169370368"/>
        <c:axId val="169371904"/>
      </c:scatterChart>
      <c:valAx>
        <c:axId val="16937036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371904"/>
        <c:crossesAt val="-1.5"/>
        <c:crossBetween val="midCat"/>
      </c:valAx>
      <c:valAx>
        <c:axId val="16937190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37036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20 - BEHI'!$A$36:$A$50</c:f>
              <c:numCache>
                <c:formatCode>#,##0.00_);[Red]\(#,##0.00\)</c:formatCode>
                <c:ptCount val="15"/>
              </c:numCache>
            </c:numRef>
          </c:xVal>
          <c:yVal>
            <c:numRef>
              <c:f>'BK # 20 - BEHI'!$E$36:$E$50</c:f>
              <c:numCache>
                <c:formatCode>#,##0.00_);[Red]\(#,##0.00\)</c:formatCode>
                <c:ptCount val="15"/>
              </c:numCache>
            </c:numRef>
          </c:yVal>
          <c:smooth val="0"/>
          <c:extLst>
            <c:ext xmlns:c16="http://schemas.microsoft.com/office/drawing/2014/chart" uri="{C3380CC4-5D6E-409C-BE32-E72D297353CC}">
              <c16:uniqueId val="{00000000-4CF4-4D29-8ADC-F71F36B7F5F6}"/>
            </c:ext>
          </c:extLst>
        </c:ser>
        <c:ser>
          <c:idx val="0"/>
          <c:order val="1"/>
          <c:tx>
            <c:v>Bankfull</c:v>
          </c:tx>
          <c:spPr>
            <a:ln w="25400">
              <a:solidFill>
                <a:srgbClr val="FF0000"/>
              </a:solidFill>
              <a:prstDash val="sysDash"/>
            </a:ln>
          </c:spPr>
          <c:marker>
            <c:symbol val="none"/>
          </c:marker>
          <c:xVal>
            <c:numRef>
              <c:f>'BK # 20 - BEHI'!$A$54:$A$55</c:f>
              <c:numCache>
                <c:formatCode>#,##0.00_);[Red]\(#,##0.00\)</c:formatCode>
                <c:ptCount val="2"/>
              </c:numCache>
            </c:numRef>
          </c:xVal>
          <c:yVal>
            <c:numRef>
              <c:f>'BK # 20 - BEHI'!$E$54:$E$55</c:f>
              <c:numCache>
                <c:formatCode>#,##0.00_);[Red]\(#,##0.00\)</c:formatCode>
                <c:ptCount val="2"/>
              </c:numCache>
            </c:numRef>
          </c:yVal>
          <c:smooth val="0"/>
          <c:extLst>
            <c:ext xmlns:c16="http://schemas.microsoft.com/office/drawing/2014/chart" uri="{C3380CC4-5D6E-409C-BE32-E72D297353CC}">
              <c16:uniqueId val="{00000001-4CF4-4D29-8ADC-F71F36B7F5F6}"/>
            </c:ext>
          </c:extLst>
        </c:ser>
        <c:dLbls>
          <c:showLegendKey val="0"/>
          <c:showVal val="0"/>
          <c:showCatName val="0"/>
          <c:showSerName val="0"/>
          <c:showPercent val="0"/>
          <c:showBubbleSize val="0"/>
        </c:dLbls>
        <c:axId val="169649664"/>
        <c:axId val="169651200"/>
      </c:scatterChart>
      <c:valAx>
        <c:axId val="16964966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651200"/>
        <c:crossesAt val="-1.5"/>
        <c:crossBetween val="midCat"/>
      </c:valAx>
      <c:valAx>
        <c:axId val="16965120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64966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CEB9-4D3E-9FC7-C071225B32DA}"/>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CEB9-4D3E-9FC7-C071225B32DA}"/>
            </c:ext>
          </c:extLst>
        </c:ser>
        <c:dLbls>
          <c:showLegendKey val="0"/>
          <c:showVal val="0"/>
          <c:showCatName val="0"/>
          <c:showSerName val="0"/>
          <c:showPercent val="0"/>
          <c:showBubbleSize val="0"/>
        </c:dLbls>
        <c:axId val="169659008"/>
        <c:axId val="166557184"/>
      </c:scatterChart>
      <c:valAx>
        <c:axId val="16965900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557184"/>
        <c:crossesAt val="-1.5"/>
        <c:crossBetween val="midCat"/>
      </c:valAx>
      <c:valAx>
        <c:axId val="16655718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65900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3 - BEHI'!$A$36:$A$50</c:f>
              <c:numCache>
                <c:formatCode>#,##0.00_);[Red]\(#,##0.00\)</c:formatCode>
                <c:ptCount val="15"/>
              </c:numCache>
            </c:numRef>
          </c:xVal>
          <c:yVal>
            <c:numRef>
              <c:f>'BK # 3 - BEHI'!$E$36:$E$50</c:f>
              <c:numCache>
                <c:formatCode>#,##0.00_);[Red]\(#,##0.00\)</c:formatCode>
                <c:ptCount val="15"/>
              </c:numCache>
            </c:numRef>
          </c:yVal>
          <c:smooth val="0"/>
          <c:extLst>
            <c:ext xmlns:c16="http://schemas.microsoft.com/office/drawing/2014/chart" uri="{C3380CC4-5D6E-409C-BE32-E72D297353CC}">
              <c16:uniqueId val="{00000000-1328-45E2-9425-AA1FC2C2D35C}"/>
            </c:ext>
          </c:extLst>
        </c:ser>
        <c:ser>
          <c:idx val="0"/>
          <c:order val="1"/>
          <c:tx>
            <c:v>Bankfull</c:v>
          </c:tx>
          <c:spPr>
            <a:ln w="25400">
              <a:solidFill>
                <a:srgbClr val="FF0000"/>
              </a:solidFill>
              <a:prstDash val="sysDash"/>
            </a:ln>
          </c:spPr>
          <c:marker>
            <c:symbol val="none"/>
          </c:marker>
          <c:xVal>
            <c:numRef>
              <c:f>'BK # 3 - BEHI'!$A$54:$A$55</c:f>
              <c:numCache>
                <c:formatCode>#,##0.00_);[Red]\(#,##0.00\)</c:formatCode>
                <c:ptCount val="2"/>
              </c:numCache>
            </c:numRef>
          </c:xVal>
          <c:yVal>
            <c:numRef>
              <c:f>'BK # 3 - BEHI'!$E$54:$E$55</c:f>
              <c:numCache>
                <c:formatCode>#,##0.00_);[Red]\(#,##0.00\)</c:formatCode>
                <c:ptCount val="2"/>
              </c:numCache>
            </c:numRef>
          </c:yVal>
          <c:smooth val="0"/>
          <c:extLst>
            <c:ext xmlns:c16="http://schemas.microsoft.com/office/drawing/2014/chart" uri="{C3380CC4-5D6E-409C-BE32-E72D297353CC}">
              <c16:uniqueId val="{00000001-1328-45E2-9425-AA1FC2C2D35C}"/>
            </c:ext>
          </c:extLst>
        </c:ser>
        <c:dLbls>
          <c:showLegendKey val="0"/>
          <c:showVal val="0"/>
          <c:showCatName val="0"/>
          <c:showSerName val="0"/>
          <c:showPercent val="0"/>
          <c:showBubbleSize val="0"/>
        </c:dLbls>
        <c:axId val="160543104"/>
        <c:axId val="160544640"/>
      </c:scatterChart>
      <c:valAx>
        <c:axId val="16054310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544640"/>
        <c:crossesAt val="-1.5"/>
        <c:crossBetween val="midCat"/>
      </c:valAx>
      <c:valAx>
        <c:axId val="16054464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54310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9C91-42DD-A60C-E2B4238CEDA5}"/>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9C91-42DD-A60C-E2B4238CEDA5}"/>
            </c:ext>
          </c:extLst>
        </c:ser>
        <c:dLbls>
          <c:showLegendKey val="0"/>
          <c:showVal val="0"/>
          <c:showCatName val="0"/>
          <c:showSerName val="0"/>
          <c:showPercent val="0"/>
          <c:showBubbleSize val="0"/>
        </c:dLbls>
        <c:axId val="160713344"/>
        <c:axId val="160719232"/>
      </c:scatterChart>
      <c:valAx>
        <c:axId val="16071334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719232"/>
        <c:crossesAt val="-1.5"/>
        <c:crossBetween val="midCat"/>
      </c:valAx>
      <c:valAx>
        <c:axId val="16071923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71334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4 - BEHI'!$A$36:$A$50</c:f>
              <c:numCache>
                <c:formatCode>#,##0.00_);[Red]\(#,##0.00\)</c:formatCode>
                <c:ptCount val="15"/>
              </c:numCache>
            </c:numRef>
          </c:xVal>
          <c:yVal>
            <c:numRef>
              <c:f>'BK # 4 - BEHI'!$E$36:$E$50</c:f>
              <c:numCache>
                <c:formatCode>#,##0.00_);[Red]\(#,##0.00\)</c:formatCode>
                <c:ptCount val="15"/>
              </c:numCache>
            </c:numRef>
          </c:yVal>
          <c:smooth val="0"/>
          <c:extLst>
            <c:ext xmlns:c16="http://schemas.microsoft.com/office/drawing/2014/chart" uri="{C3380CC4-5D6E-409C-BE32-E72D297353CC}">
              <c16:uniqueId val="{00000000-F5E3-48D5-8403-8BA7BC510ABC}"/>
            </c:ext>
          </c:extLst>
        </c:ser>
        <c:ser>
          <c:idx val="0"/>
          <c:order val="1"/>
          <c:tx>
            <c:v>Bankfull</c:v>
          </c:tx>
          <c:spPr>
            <a:ln w="25400">
              <a:solidFill>
                <a:srgbClr val="FF0000"/>
              </a:solidFill>
              <a:prstDash val="sysDash"/>
            </a:ln>
          </c:spPr>
          <c:marker>
            <c:symbol val="none"/>
          </c:marker>
          <c:xVal>
            <c:numRef>
              <c:f>'BK # 4 - BEHI'!$A$54:$A$55</c:f>
              <c:numCache>
                <c:formatCode>#,##0.00_);[Red]\(#,##0.00\)</c:formatCode>
                <c:ptCount val="2"/>
              </c:numCache>
            </c:numRef>
          </c:xVal>
          <c:yVal>
            <c:numRef>
              <c:f>'BK # 4 - BEHI'!$E$54:$E$55</c:f>
              <c:numCache>
                <c:formatCode>#,##0.00_);[Red]\(#,##0.00\)</c:formatCode>
                <c:ptCount val="2"/>
              </c:numCache>
            </c:numRef>
          </c:yVal>
          <c:smooth val="0"/>
          <c:extLst>
            <c:ext xmlns:c16="http://schemas.microsoft.com/office/drawing/2014/chart" uri="{C3380CC4-5D6E-409C-BE32-E72D297353CC}">
              <c16:uniqueId val="{00000001-F5E3-48D5-8403-8BA7BC510ABC}"/>
            </c:ext>
          </c:extLst>
        </c:ser>
        <c:dLbls>
          <c:showLegendKey val="0"/>
          <c:showVal val="0"/>
          <c:showCatName val="0"/>
          <c:showSerName val="0"/>
          <c:showPercent val="0"/>
          <c:showBubbleSize val="0"/>
        </c:dLbls>
        <c:axId val="161438720"/>
        <c:axId val="161444608"/>
      </c:scatterChart>
      <c:valAx>
        <c:axId val="16143872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444608"/>
        <c:crossesAt val="-1.5"/>
        <c:crossBetween val="midCat"/>
      </c:valAx>
      <c:valAx>
        <c:axId val="16144460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43872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1114-42D0-AF90-DED5BDFC3180}"/>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1114-42D0-AF90-DED5BDFC3180}"/>
            </c:ext>
          </c:extLst>
        </c:ser>
        <c:dLbls>
          <c:showLegendKey val="0"/>
          <c:showVal val="0"/>
          <c:showCatName val="0"/>
          <c:showSerName val="0"/>
          <c:showPercent val="0"/>
          <c:showBubbleSize val="0"/>
        </c:dLbls>
        <c:axId val="160892416"/>
        <c:axId val="160893952"/>
      </c:scatterChart>
      <c:valAx>
        <c:axId val="16089241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893952"/>
        <c:crossesAt val="-1.5"/>
        <c:crossBetween val="midCat"/>
      </c:valAx>
      <c:valAx>
        <c:axId val="16089395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89241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5 - BEHI'!$A$36:$A$50</c:f>
              <c:numCache>
                <c:formatCode>#,##0.00_);[Red]\(#,##0.00\)</c:formatCode>
                <c:ptCount val="15"/>
              </c:numCache>
            </c:numRef>
          </c:xVal>
          <c:yVal>
            <c:numRef>
              <c:f>'BK # 5 - BEHI'!$E$36:$E$50</c:f>
              <c:numCache>
                <c:formatCode>#,##0.00_);[Red]\(#,##0.00\)</c:formatCode>
                <c:ptCount val="15"/>
              </c:numCache>
            </c:numRef>
          </c:yVal>
          <c:smooth val="0"/>
          <c:extLst>
            <c:ext xmlns:c16="http://schemas.microsoft.com/office/drawing/2014/chart" uri="{C3380CC4-5D6E-409C-BE32-E72D297353CC}">
              <c16:uniqueId val="{00000000-555A-4D99-89DD-13E00C5770E3}"/>
            </c:ext>
          </c:extLst>
        </c:ser>
        <c:ser>
          <c:idx val="0"/>
          <c:order val="1"/>
          <c:tx>
            <c:v>Bankfull</c:v>
          </c:tx>
          <c:spPr>
            <a:ln w="25400">
              <a:solidFill>
                <a:srgbClr val="FF0000"/>
              </a:solidFill>
              <a:prstDash val="sysDash"/>
            </a:ln>
          </c:spPr>
          <c:marker>
            <c:symbol val="none"/>
          </c:marker>
          <c:xVal>
            <c:numRef>
              <c:f>'BK # 5 - BEHI'!$A$54:$A$55</c:f>
              <c:numCache>
                <c:formatCode>#,##0.00_);[Red]\(#,##0.00\)</c:formatCode>
                <c:ptCount val="2"/>
              </c:numCache>
            </c:numRef>
          </c:xVal>
          <c:yVal>
            <c:numRef>
              <c:f>'BK # 5 - BEHI'!$E$54:$E$55</c:f>
              <c:numCache>
                <c:formatCode>#,##0.00_);[Red]\(#,##0.00\)</c:formatCode>
                <c:ptCount val="2"/>
              </c:numCache>
            </c:numRef>
          </c:yVal>
          <c:smooth val="0"/>
          <c:extLst>
            <c:ext xmlns:c16="http://schemas.microsoft.com/office/drawing/2014/chart" uri="{C3380CC4-5D6E-409C-BE32-E72D297353CC}">
              <c16:uniqueId val="{00000001-555A-4D99-89DD-13E00C5770E3}"/>
            </c:ext>
          </c:extLst>
        </c:ser>
        <c:dLbls>
          <c:showLegendKey val="0"/>
          <c:showVal val="0"/>
          <c:showCatName val="0"/>
          <c:showSerName val="0"/>
          <c:showPercent val="0"/>
          <c:showBubbleSize val="0"/>
        </c:dLbls>
        <c:axId val="162727808"/>
        <c:axId val="162729344"/>
      </c:scatterChart>
      <c:valAx>
        <c:axId val="16272780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29344"/>
        <c:crossesAt val="-1.5"/>
        <c:crossBetween val="midCat"/>
      </c:valAx>
      <c:valAx>
        <c:axId val="16272934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2780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9F0B-436A-8FED-2EE431BFB9B6}"/>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9F0B-436A-8FED-2EE431BFB9B6}"/>
            </c:ext>
          </c:extLst>
        </c:ser>
        <c:dLbls>
          <c:showLegendKey val="0"/>
          <c:showVal val="0"/>
          <c:showCatName val="0"/>
          <c:showSerName val="0"/>
          <c:showPercent val="0"/>
          <c:showBubbleSize val="0"/>
        </c:dLbls>
        <c:axId val="162763136"/>
        <c:axId val="162764672"/>
      </c:scatterChart>
      <c:valAx>
        <c:axId val="16276313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64672"/>
        <c:crossesAt val="-1.5"/>
        <c:crossBetween val="midCat"/>
      </c:valAx>
      <c:valAx>
        <c:axId val="16276467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6313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171450</xdr:rowOff>
    </xdr:from>
    <xdr:to>
      <xdr:col>7</xdr:col>
      <xdr:colOff>581025</xdr:colOff>
      <xdr:row>22</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0975" y="171450"/>
          <a:ext cx="4667250" cy="4267200"/>
        </a:xfrm>
        <a:prstGeom prst="rect">
          <a:avLst/>
        </a:prstGeom>
        <a:solidFill>
          <a:schemeClr val="lt1"/>
        </a:solidFill>
        <a:ln w="25400"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Times New Roman" pitchFamily="18" charset="0"/>
              <a:cs typeface="Times New Roman" pitchFamily="18" charset="0"/>
            </a:rPr>
            <a:t>Instructions:</a:t>
          </a:r>
          <a:endParaRPr lang="en-US" sz="1200" b="1">
            <a:latin typeface="Times New Roman" pitchFamily="18" charset="0"/>
            <a:cs typeface="Times New Roman" pitchFamily="18" charset="0"/>
          </a:endParaRPr>
        </a:p>
        <a:p>
          <a:pPr algn="l"/>
          <a:r>
            <a:rPr lang="en-US" sz="1200" baseline="0">
              <a:latin typeface="Times New Roman" pitchFamily="18" charset="0"/>
              <a:cs typeface="Times New Roman" pitchFamily="18" charset="0"/>
            </a:rPr>
            <a:t>This spreadsheet </a:t>
          </a:r>
          <a:r>
            <a:rPr lang="en-US" sz="1200" baseline="0">
              <a:solidFill>
                <a:schemeClr val="dk1"/>
              </a:solidFill>
              <a:effectLst/>
              <a:latin typeface="Times New Roman" pitchFamily="18" charset="0"/>
              <a:ea typeface="+mn-ea"/>
              <a:cs typeface="Times New Roman" pitchFamily="18" charset="0"/>
            </a:rPr>
            <a:t>automatically calculates bank erosion rates and quantities. Data is only entered in the BEHI and NBS forms and that data is used to populate the bank summary form.</a:t>
          </a:r>
        </a:p>
        <a:p>
          <a:pPr algn="l"/>
          <a:endParaRPr lang="en-US" sz="1100" baseline="0">
            <a:solidFill>
              <a:schemeClr val="dk1"/>
            </a:solidFill>
            <a:effectLst/>
            <a:latin typeface="+mn-lt"/>
            <a:ea typeface="+mn-ea"/>
            <a:cs typeface="+mn-cs"/>
          </a:endParaRPr>
        </a:p>
        <a:p>
          <a:pPr algn="l"/>
          <a:r>
            <a:rPr lang="en-US" sz="1200" b="1" baseline="0">
              <a:latin typeface="Times New Roman" pitchFamily="18" charset="0"/>
              <a:cs typeface="Times New Roman" pitchFamily="18" charset="0"/>
            </a:rPr>
            <a:t>There are 3 types of forms:</a:t>
          </a:r>
        </a:p>
        <a:p>
          <a:r>
            <a:rPr lang="en-US" sz="1200" baseline="0">
              <a:latin typeface="Times New Roman" pitchFamily="18" charset="0"/>
              <a:cs typeface="Times New Roman" pitchFamily="18" charset="0"/>
            </a:rPr>
            <a:t>1. Bank summary form (1 form)</a:t>
          </a:r>
        </a:p>
        <a:p>
          <a:r>
            <a:rPr lang="en-US" sz="1200" baseline="0">
              <a:latin typeface="Times New Roman" pitchFamily="18" charset="0"/>
              <a:cs typeface="Times New Roman" pitchFamily="18" charset="0"/>
            </a:rPr>
            <a:t>2. BEHI form (20 forms)</a:t>
          </a:r>
        </a:p>
        <a:p>
          <a:r>
            <a:rPr lang="en-US" sz="1200" baseline="0">
              <a:latin typeface="Times New Roman" pitchFamily="18" charset="0"/>
              <a:cs typeface="Times New Roman" pitchFamily="18" charset="0"/>
            </a:rPr>
            <a:t>3. NBS form (Rosgen 2006) (20 forms)</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The last tab also contains a Bank Erosion Rates table that was used to determine feet of erosion per year. These erosion rates are based on the combination of USFWS Bank Erosion Rates Curve and Rosgen's Colorado Bank Erosion Rates Curve.</a:t>
          </a:r>
        </a:p>
        <a:p>
          <a:endParaRPr lang="en-US" sz="1200" baseline="0">
            <a:latin typeface="Times New Roman" pitchFamily="18" charset="0"/>
            <a:cs typeface="Times New Roman" pitchFamily="18" charset="0"/>
          </a:endParaRPr>
        </a:p>
        <a:p>
          <a:pPr algn="l"/>
          <a:r>
            <a:rPr lang="en-US" sz="1200" b="1" baseline="0">
              <a:latin typeface="Times New Roman" pitchFamily="18" charset="0"/>
              <a:cs typeface="Times New Roman" pitchFamily="18" charset="0"/>
            </a:rPr>
            <a:t>How to Use:</a:t>
          </a:r>
        </a:p>
        <a:p>
          <a:pPr algn="l"/>
          <a:r>
            <a:rPr lang="en-US" sz="1200" baseline="0">
              <a:latin typeface="Times New Roman" pitchFamily="18" charset="0"/>
              <a:cs typeface="Times New Roman" pitchFamily="18" charset="0"/>
            </a:rPr>
            <a:t>--Blue cells - automatically populate</a:t>
          </a:r>
        </a:p>
        <a:p>
          <a:pPr algn="l"/>
          <a:r>
            <a:rPr lang="en-US" sz="1200" baseline="0">
              <a:latin typeface="Times New Roman" pitchFamily="18" charset="0"/>
              <a:cs typeface="Times New Roman" pitchFamily="18" charset="0"/>
            </a:rPr>
            <a:t>--Green cells - manually enter data</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1. On the BEHI and NBS forms enter data only into the green cells.</a:t>
          </a:r>
        </a:p>
        <a:p>
          <a:r>
            <a:rPr lang="en-US" sz="1200" baseline="0">
              <a:latin typeface="Times New Roman" pitchFamily="18" charset="0"/>
              <a:cs typeface="Times New Roman" pitchFamily="18" charset="0"/>
            </a:rPr>
            <a:t>2. On the bank summary form all the blue cells will be automatically populated with data entered in the BEHI and NBS forms. You only need to enter data into the green cells (lat&amp;long and comments) if you wish. </a:t>
          </a:r>
        </a:p>
        <a:p>
          <a:endParaRPr lang="en-US" sz="1200" baseline="0">
            <a:latin typeface="Times New Roman" pitchFamily="18" charset="0"/>
            <a:cs typeface="Times New Roman" pitchFamily="18" charset="0"/>
          </a:endParaRPr>
        </a:p>
        <a:p>
          <a:endParaRPr lang="en-US" sz="1200" baseline="0">
            <a:latin typeface="Times New Roman" pitchFamily="18" charset="0"/>
            <a:cs typeface="Times New Roman" pitchFamily="18" charset="0"/>
          </a:endParaRPr>
        </a:p>
      </xdr:txBody>
    </xdr:sp>
    <xdr:clientData/>
  </xdr:twoCellAnchor>
  <xdr:twoCellAnchor>
    <xdr:from>
      <xdr:col>8</xdr:col>
      <xdr:colOff>209550</xdr:colOff>
      <xdr:row>0</xdr:row>
      <xdr:rowOff>171450</xdr:rowOff>
    </xdr:from>
    <xdr:to>
      <xdr:col>16</xdr:col>
      <xdr:colOff>95250</xdr:colOff>
      <xdr:row>22</xdr:row>
      <xdr:rowOff>38100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086350" y="171450"/>
          <a:ext cx="4762500" cy="42672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If adding extra banks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This workbook is set up to record 20 banks. There are 20 BEHI forms, 20 NBS forms, and 20 rows for banks on the bank summary sheet. If you are recording more than 20 banks you will need to add more BEHI and NBS forms by copying the forms to new tabs. You will also need to insert extra rows on the bank summary sheet. The new forms and rows will not be automatically linked.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To link the new BEHI and NBS forms to the new bank summary rows for the colums listed below, conduct the following:</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1. </a:t>
          </a:r>
          <a:r>
            <a:rPr lang="en-US" sz="1200" b="0" i="0" baseline="0">
              <a:solidFill>
                <a:schemeClr val="dk1"/>
              </a:solidFill>
              <a:effectLst/>
              <a:latin typeface="Times New Roman" pitchFamily="18" charset="0"/>
              <a:ea typeface="+mn-ea"/>
              <a:cs typeface="Times New Roman" pitchFamily="18" charset="0"/>
            </a:rPr>
            <a:t>Feature ID </a:t>
          </a:r>
          <a:r>
            <a:rPr lang="en-US" sz="1100" b="0" i="0" baseline="0">
              <a:solidFill>
                <a:schemeClr val="dk1"/>
              </a:solidFill>
              <a:effectLst/>
              <a:latin typeface="+mn-lt"/>
              <a:ea typeface="+mn-ea"/>
              <a:cs typeface="+mn-cs"/>
            </a:rPr>
            <a:t>-</a:t>
          </a: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use cell F6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2. Length -  use cell Y6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3. Height -  use cell A12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4. BEHI Rating - use cell AU5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5. NBS Rating - use cell I52 on the NBS 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To polpulate the new bank summary rows for the columns listed below, copy the equations from existing rows within the same column.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1. Predicted Rate of Bank Erosion (ft/yr)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2. Predicted Erosion Amount (ft3/yr) </a:t>
          </a:r>
        </a:p>
        <a:p>
          <a:pPr marL="0" marR="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dk1"/>
              </a:solidFill>
              <a:effectLst/>
              <a:latin typeface="Times New Roman" pitchFamily="18" charset="0"/>
              <a:ea typeface="+mn-ea"/>
              <a:cs typeface="Times New Roman" pitchFamily="18" charset="0"/>
            </a:rPr>
            <a:t>3. Predicted Erosion Amount (tons/yr) </a:t>
          </a:r>
          <a:endParaRPr lang="en-US" sz="1200">
            <a:effectLst/>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dk1"/>
              </a:solidFill>
              <a:effectLst/>
              <a:latin typeface="Times New Roman" pitchFamily="18" charset="0"/>
              <a:ea typeface="+mn-ea"/>
              <a:cs typeface="Times New Roman" pitchFamily="18" charset="0"/>
            </a:rPr>
            <a:t>4. Predicted Erosion Amount (tons/yr/ft) </a:t>
          </a:r>
          <a:endParaRPr lang="en-US" sz="1200">
            <a:effectLst/>
            <a:latin typeface="Times New Roman" pitchFamily="18" charset="0"/>
            <a:cs typeface="Times New Roman" pitchFamily="18" charset="0"/>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10.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25.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27.bin"/><Relationship Id="rId4" Type="http://schemas.openxmlformats.org/officeDocument/2006/relationships/comments" Target="../comments13.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9.bin"/><Relationship Id="rId4" Type="http://schemas.openxmlformats.org/officeDocument/2006/relationships/comments" Target="../comments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31.bin"/><Relationship Id="rId4" Type="http://schemas.openxmlformats.org/officeDocument/2006/relationships/comments" Target="../comments15.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33.bin"/><Relationship Id="rId4" Type="http://schemas.openxmlformats.org/officeDocument/2006/relationships/comments" Target="../comments16.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5.bin"/><Relationship Id="rId4" Type="http://schemas.openxmlformats.org/officeDocument/2006/relationships/comments" Target="../comments17.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37.bin"/><Relationship Id="rId4" Type="http://schemas.openxmlformats.org/officeDocument/2006/relationships/comments" Target="../comments18.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9.bin"/><Relationship Id="rId4" Type="http://schemas.openxmlformats.org/officeDocument/2006/relationships/comments" Target="../comments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41.bin"/><Relationship Id="rId4" Type="http://schemas.openxmlformats.org/officeDocument/2006/relationships/comments" Target="../comments20.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
  <sheetViews>
    <sheetView zoomScaleNormal="100" workbookViewId="0">
      <selection activeCell="H31" sqref="H31"/>
    </sheetView>
  </sheetViews>
  <sheetFormatPr defaultColWidth="9.109375" defaultRowHeight="15.6" x14ac:dyDescent="0.3"/>
  <cols>
    <col min="1" max="16384" width="9.109375" style="1"/>
  </cols>
  <sheetData>
    <row r="1" spans="1:10" x14ac:dyDescent="0.3">
      <c r="A1" s="144"/>
      <c r="B1" s="144"/>
      <c r="C1" s="144"/>
      <c r="D1" s="144"/>
      <c r="E1" s="144"/>
      <c r="F1" s="144"/>
      <c r="G1" s="144"/>
      <c r="H1" s="144"/>
      <c r="I1" s="144"/>
      <c r="J1" s="144"/>
    </row>
    <row r="2" spans="1:10" x14ac:dyDescent="0.3">
      <c r="A2" s="144"/>
      <c r="B2" s="144"/>
      <c r="C2" s="144"/>
      <c r="D2" s="144"/>
      <c r="E2" s="144"/>
      <c r="F2" s="144"/>
      <c r="G2" s="144"/>
      <c r="H2" s="144"/>
      <c r="I2" s="144"/>
      <c r="J2" s="144"/>
    </row>
    <row r="3" spans="1:10" x14ac:dyDescent="0.3">
      <c r="A3" s="144"/>
      <c r="B3" s="144"/>
      <c r="C3" s="144"/>
      <c r="D3" s="144"/>
      <c r="E3" s="144"/>
      <c r="F3" s="144"/>
      <c r="G3" s="144"/>
      <c r="H3" s="144"/>
      <c r="I3" s="144"/>
      <c r="J3" s="144"/>
    </row>
    <row r="4" spans="1:10" x14ac:dyDescent="0.3">
      <c r="A4" s="144"/>
      <c r="B4" s="144"/>
      <c r="C4" s="144"/>
      <c r="D4" s="144"/>
      <c r="E4" s="144"/>
      <c r="F4" s="144"/>
      <c r="G4" s="144"/>
      <c r="H4" s="144"/>
      <c r="I4" s="144"/>
      <c r="J4" s="144"/>
    </row>
    <row r="5" spans="1:10" x14ac:dyDescent="0.3">
      <c r="A5" s="144"/>
      <c r="B5" s="144"/>
      <c r="C5" s="144"/>
      <c r="D5" s="144"/>
      <c r="E5" s="144"/>
      <c r="F5" s="144"/>
      <c r="G5" s="144"/>
      <c r="H5" s="144"/>
      <c r="I5" s="144"/>
      <c r="J5" s="144"/>
    </row>
  </sheetData>
  <pageMargins left="0.7" right="0.7" top="0.75" bottom="0.75" header="0.3" footer="0.3"/>
  <pageSetup orientation="portrait" r:id="rId1"/>
  <colBreaks count="1" manualBreakCount="1">
    <brk id="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1"/>
    <pageSetUpPr fitToPage="1"/>
  </sheetPr>
  <dimension ref="A1:U54"/>
  <sheetViews>
    <sheetView showGridLines="0" zoomScale="125" workbookViewId="0">
      <selection activeCell="N28" sqref="N28"/>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1"/>
    <pageSetUpPr fitToPage="1"/>
  </sheetPr>
  <dimension ref="A1:U54"/>
  <sheetViews>
    <sheetView showGridLines="0" zoomScale="125" workbookViewId="0">
      <selection activeCell="J20" sqref="J20"/>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L55"/>
  <sheetViews>
    <sheetView workbookViewId="0">
      <selection activeCell="M30" sqref="M30:P30"/>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1"/>
    <pageSetUpPr fitToPage="1"/>
  </sheetPr>
  <dimension ref="A1:U54"/>
  <sheetViews>
    <sheetView showGridLines="0" topLeftCell="A22" zoomScale="125" workbookViewId="0">
      <selection activeCell="H24" sqref="H24:I24"/>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1"/>
    <pageSetUpPr fitToPage="1"/>
  </sheetPr>
  <dimension ref="A1:U54"/>
  <sheetViews>
    <sheetView showGridLines="0" zoomScale="125" workbookViewId="0">
      <selection activeCell="I18" sqref="I18"/>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1"/>
    <pageSetUpPr fitToPage="1"/>
  </sheetPr>
  <dimension ref="A1:U54"/>
  <sheetViews>
    <sheetView showGridLines="0" zoomScale="125" workbookViewId="0">
      <selection activeCell="L25" sqref="L25"/>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4"/>
  <sheetViews>
    <sheetView tabSelected="1" zoomScaleNormal="100" workbookViewId="0">
      <pane ySplit="5" topLeftCell="A6" activePane="bottomLeft" state="frozen"/>
      <selection pane="bottomLeft" activeCell="F56" sqref="F56"/>
    </sheetView>
  </sheetViews>
  <sheetFormatPr defaultColWidth="9.109375" defaultRowHeight="15.6" x14ac:dyDescent="0.3"/>
  <cols>
    <col min="1" max="1" width="31.5546875" style="76" customWidth="1"/>
    <col min="2" max="2" width="21.88671875" style="75" customWidth="1"/>
    <col min="3" max="3" width="18.33203125" style="75" customWidth="1"/>
    <col min="4" max="4" width="12.5546875" style="75" customWidth="1"/>
    <col min="5" max="5" width="11.33203125" style="75" customWidth="1"/>
    <col min="6" max="7" width="13.6640625" style="75" customWidth="1"/>
    <col min="8" max="8" width="13.6640625" style="1" customWidth="1"/>
    <col min="9" max="9" width="13.6640625" style="75" customWidth="1"/>
    <col min="10" max="10" width="13.6640625" style="77" customWidth="1"/>
    <col min="11" max="12" width="13.6640625" style="75" customWidth="1"/>
    <col min="13" max="13" width="36.5546875" style="78" customWidth="1"/>
    <col min="14" max="16384" width="9.109375" style="75"/>
  </cols>
  <sheetData>
    <row r="1" spans="1:13" ht="33.75" customHeight="1" thickBot="1" x14ac:dyDescent="0.6">
      <c r="A1" s="159" t="s">
        <v>222</v>
      </c>
      <c r="B1" s="160"/>
      <c r="C1" s="160"/>
      <c r="D1" s="160"/>
      <c r="E1" s="160"/>
      <c r="F1" s="160"/>
      <c r="G1" s="160"/>
      <c r="H1" s="160"/>
      <c r="I1" s="160"/>
      <c r="J1" s="160"/>
      <c r="K1" s="160"/>
      <c r="L1" s="160"/>
      <c r="M1" s="161"/>
    </row>
    <row r="2" spans="1:13" ht="16.8" thickTop="1" thickBot="1" x14ac:dyDescent="0.35">
      <c r="A2" s="140" t="s">
        <v>127</v>
      </c>
      <c r="B2" s="178" t="str">
        <f>IF(D6=0,"",'BK # 1 - BEHI'!F4)</f>
        <v/>
      </c>
      <c r="C2" s="179"/>
      <c r="D2" s="179"/>
      <c r="E2" s="179"/>
      <c r="F2" s="179"/>
      <c r="G2" s="179"/>
      <c r="H2" s="179"/>
      <c r="I2" s="179"/>
      <c r="J2" s="179"/>
      <c r="K2" s="179"/>
      <c r="L2" s="179"/>
      <c r="M2" s="180"/>
    </row>
    <row r="3" spans="1:13" ht="16.8" thickTop="1" thickBot="1" x14ac:dyDescent="0.35">
      <c r="A3" s="141" t="s">
        <v>11</v>
      </c>
      <c r="B3" s="168" t="s">
        <v>12</v>
      </c>
      <c r="C3" s="168"/>
      <c r="D3" s="164" t="s">
        <v>19</v>
      </c>
      <c r="E3" s="164" t="s">
        <v>20</v>
      </c>
      <c r="F3" s="164" t="s">
        <v>0</v>
      </c>
      <c r="G3" s="164" t="s">
        <v>1</v>
      </c>
      <c r="H3" s="155" t="s">
        <v>225</v>
      </c>
      <c r="I3" s="164" t="s">
        <v>21</v>
      </c>
      <c r="J3" s="169" t="s">
        <v>22</v>
      </c>
      <c r="K3" s="169" t="s">
        <v>23</v>
      </c>
      <c r="L3" s="169" t="s">
        <v>24</v>
      </c>
      <c r="M3" s="162" t="s">
        <v>17</v>
      </c>
    </row>
    <row r="4" spans="1:13" ht="16.2" thickBot="1" x14ac:dyDescent="0.35">
      <c r="A4" s="166" t="s">
        <v>25</v>
      </c>
      <c r="B4" s="142" t="s">
        <v>13</v>
      </c>
      <c r="C4" s="142" t="s">
        <v>14</v>
      </c>
      <c r="D4" s="165"/>
      <c r="E4" s="165"/>
      <c r="F4" s="165"/>
      <c r="G4" s="165"/>
      <c r="H4" s="156"/>
      <c r="I4" s="165"/>
      <c r="J4" s="170"/>
      <c r="K4" s="170"/>
      <c r="L4" s="170"/>
      <c r="M4" s="163"/>
    </row>
    <row r="5" spans="1:13" ht="29.25" customHeight="1" thickBot="1" x14ac:dyDescent="0.35">
      <c r="A5" s="167"/>
      <c r="B5" s="143" t="s">
        <v>15</v>
      </c>
      <c r="C5" s="143" t="s">
        <v>16</v>
      </c>
      <c r="D5" s="165"/>
      <c r="E5" s="165"/>
      <c r="F5" s="165"/>
      <c r="G5" s="165"/>
      <c r="H5" s="156"/>
      <c r="I5" s="165"/>
      <c r="J5" s="170"/>
      <c r="K5" s="170"/>
      <c r="L5" s="170"/>
      <c r="M5" s="163"/>
    </row>
    <row r="6" spans="1:13" ht="16.2" thickBot="1" x14ac:dyDescent="0.35">
      <c r="A6" s="157">
        <f>'BK # 1 - BEHI'!F6</f>
        <v>0</v>
      </c>
      <c r="B6" s="138"/>
      <c r="C6" s="138"/>
      <c r="D6" s="171">
        <f>'BK # 1 - BEHI'!Y6</f>
        <v>0</v>
      </c>
      <c r="E6" s="171">
        <f>'BK # 1 - BEHI'!A12</f>
        <v>0</v>
      </c>
      <c r="F6" s="172" t="str">
        <f>'BK # 1 - BEHI'!AU5</f>
        <v/>
      </c>
      <c r="G6" s="173" t="str">
        <f>'BK # 1 - NBS'!I52</f>
        <v xml:space="preserve"> </v>
      </c>
      <c r="H6" s="152" t="str">
        <f t="shared" ref="H6:H44" si="0">IF(F6="","",CONCATENATE(F6,";",G6))</f>
        <v/>
      </c>
      <c r="I6" s="175" t="str">
        <f>IF(D6=0,"",IF(F6=0,"",IF(AND(F6="LOW",G6="VERY LOW"),0.017,IF(AND(F6="LOW",G6="LOW"),0.02,IF(AND(F6="LOW",G6="MODERATE"),0.09,IF(AND(F6="LOW",G6="HIGH"),0.16,IF(AND(F6="LOW",G6="VERY HIGH"),0.325,IF(AND(F6="LOW",G6="EXTREME"),0.6,IF(AND(F6="MODERATE",G6="VERY LOW"),0.09,IF(AND(F6="MODERATE",G6="LOW"),0.125,IF(AND(F6="MODERATE",G6="MODERATE"),0.3,IF(AND(F6="MODERATE",G6="HIGH"),0.8,IF(AND(F6="MODERATE",G6="VERY HIGH"),0.7,IF(AND(F6="MODERATE",G6="EXTREME"),1.2,IF(AND(F6="HIGH",G6="VERY LOW"),0.25,IF(AND(F6="HIGH",G6="LOW"),0.4,IF(AND(F6="HIGH",G6="MODERATE"),0.64,IF(AND(F6="HIGH",G6="HIGH"),1,IF(AND(F6="HIGH",G6="VERY HIGH"),1.75,IF(AND(F6="HIGH",G6="EXTREME"),2.5,IF(AND(F6="VERY HIGH",G6="low"),0.25,IF(AND(F6="VERY HIGH",G6="LOW"),0.4,IF(AND(F6="VERY HIGH",G6="MODERATE"),0.64,IF(AND(F6="VERY HIGH",G6="HIGH"),1,IF(AND(F6="VERY HIGH",G6="VERY HIGH"),1.75,IF(AND(F6="VERY HIGH",G6="EXTREME"),2.5,IF(AND(F6="EXTREME",G6="VERY LOW"),0.15,IF(AND(F6="EXTREME",G6="LOW"),1.3,IF(AND(F6="EXTREME",G6="MODERATE"),1.75,IF(AND(F6="EXTREME",G6="HIGH"),2.5,IF(AND(F6="EXTREME",G6="VERY HIGH"),3.5,IF(AND(F6="EXTREME",G6="EXTREME"),4.5))))))))))))))))))))))))))))))))</f>
        <v/>
      </c>
      <c r="J6" s="177" t="str">
        <f>IF(D6=0,"",IF(I6=0,"",(I6*D6*E6)))</f>
        <v/>
      </c>
      <c r="K6" s="177" t="str">
        <f>IF(D6=0,"",((J6/27)/1.3))</f>
        <v/>
      </c>
      <c r="L6" s="177" t="str">
        <f>IF(D6=0,"",((J6/27)*(1.3/D6)))</f>
        <v/>
      </c>
      <c r="M6" s="158"/>
    </row>
    <row r="7" spans="1:13" ht="16.2" thickBot="1" x14ac:dyDescent="0.35">
      <c r="A7" s="157"/>
      <c r="B7" s="139"/>
      <c r="C7" s="139"/>
      <c r="D7" s="171"/>
      <c r="E7" s="171"/>
      <c r="F7" s="172"/>
      <c r="G7" s="174"/>
      <c r="H7" s="153"/>
      <c r="I7" s="176"/>
      <c r="J7" s="177"/>
      <c r="K7" s="177"/>
      <c r="L7" s="177"/>
      <c r="M7" s="158"/>
    </row>
    <row r="8" spans="1:13" ht="16.2" thickBot="1" x14ac:dyDescent="0.35">
      <c r="A8" s="157">
        <f>'BK # 2 - BEHI'!F6</f>
        <v>0</v>
      </c>
      <c r="B8" s="138"/>
      <c r="C8" s="138"/>
      <c r="D8" s="171">
        <f>'BK # 2 - BEHI'!Y6</f>
        <v>0</v>
      </c>
      <c r="E8" s="171">
        <f>'BK # 2 - BEHI'!A12</f>
        <v>0</v>
      </c>
      <c r="F8" s="172" t="str">
        <f>'BK # 2 - BEHI'!AU5</f>
        <v/>
      </c>
      <c r="G8" s="173" t="str">
        <f>'BK # 2 - NBS'!I52</f>
        <v xml:space="preserve"> </v>
      </c>
      <c r="H8" s="152" t="str">
        <f t="shared" si="0"/>
        <v/>
      </c>
      <c r="I8" s="175" t="str">
        <f t="shared" ref="I8" si="1">IF(D8=0,"",IF(F8=0,"",IF(AND(F8="LOW",G8="VERY LOW"),0.017,IF(AND(F8="LOW",G8="LOW"),0.02,IF(AND(F8="LOW",G8="MODERATE"),0.09,IF(AND(F8="LOW",G8="HIGH"),0.16,IF(AND(F8="LOW",G8="VERY HIGH"),0.325,IF(AND(F8="LOW",G8="EXTREME"),0.6,IF(AND(F8="MODERATE",G8="VERY LOW"),0.09,IF(AND(F8="MODERATE",G8="LOW"),0.125,IF(AND(F8="MODERATE",G8="MODERATE"),0.3,IF(AND(F8="MODERATE",G8="HIGH"),0.8,IF(AND(F8="MODERATE",G8="VERY HIGH"),0.7,IF(AND(F8="MODERATE",G8="EXTREME"),1.2,IF(AND(F8="HIGH",G8="VERY LOW"),0.25,IF(AND(F8="HIGH",G8="LOW"),0.4,IF(AND(F8="HIGH",G8="MODERATE"),0.64,IF(AND(F8="HIGH",G8="HIGH"),1,IF(AND(F8="HIGH",G8="VERY HIGH"),1.75,IF(AND(F8="HIGH",G8="EXTREME"),2.5,IF(AND(F8="VERY HIGH",G8="low"),0.25,IF(AND(F8="VERY HIGH",G8="LOW"),0.4,IF(AND(F8="VERY HIGH",G8="MODERATE"),0.64,IF(AND(F8="VERY HIGH",G8="HIGH"),1,IF(AND(F8="VERY HIGH",G8="VERY HIGH"),1.75,IF(AND(F8="VERY HIGH",G8="EXTREME"),2.5,IF(AND(F8="EXTREME",G8="VERY LOW"),0.15,IF(AND(F8="EXTREME",G8="LOW"),1.3,IF(AND(F8="EXTREME",G8="MODERATE"),1.75,IF(AND(F8="EXTREME",G8="HIGH"),2.5,IF(AND(F8="EXTREME",G8="VERY HIGH"),3.5,IF(AND(F8="EXTREME",G8="EXTREME"),4.5))))))))))))))))))))))))))))))))</f>
        <v/>
      </c>
      <c r="J8" s="177" t="str">
        <f t="shared" ref="J8" si="2">IF(D8=0,"",IF(I8=0,"",(I8*D8*E8)))</f>
        <v/>
      </c>
      <c r="K8" s="177" t="str">
        <f>IF(D8=0,"",((J8/27)/1.3))</f>
        <v/>
      </c>
      <c r="L8" s="177" t="str">
        <f t="shared" ref="L8" si="3">IF(D8=0,"",((J8/27)*(1.3/D8)))</f>
        <v/>
      </c>
      <c r="M8" s="158"/>
    </row>
    <row r="9" spans="1:13" ht="16.2" thickBot="1" x14ac:dyDescent="0.35">
      <c r="A9" s="157"/>
      <c r="B9" s="139"/>
      <c r="C9" s="139"/>
      <c r="D9" s="171"/>
      <c r="E9" s="171"/>
      <c r="F9" s="172"/>
      <c r="G9" s="174"/>
      <c r="H9" s="153"/>
      <c r="I9" s="176"/>
      <c r="J9" s="177"/>
      <c r="K9" s="177"/>
      <c r="L9" s="177"/>
      <c r="M9" s="158"/>
    </row>
    <row r="10" spans="1:13" ht="16.2" thickBot="1" x14ac:dyDescent="0.35">
      <c r="A10" s="157">
        <f>'BK # 3 - BEHI'!F6</f>
        <v>0</v>
      </c>
      <c r="B10" s="138"/>
      <c r="C10" s="138"/>
      <c r="D10" s="171">
        <f>'BK # 3 - BEHI'!Y6</f>
        <v>0</v>
      </c>
      <c r="E10" s="171">
        <f>'BK # 3 - BEHI'!A12</f>
        <v>0</v>
      </c>
      <c r="F10" s="172" t="str">
        <f>'BK # 3 - BEHI'!AU5</f>
        <v/>
      </c>
      <c r="G10" s="173" t="str">
        <f>'BK # 3 - NBS'!I52</f>
        <v xml:space="preserve"> </v>
      </c>
      <c r="H10" s="152" t="str">
        <f t="shared" si="0"/>
        <v/>
      </c>
      <c r="I10" s="175" t="str">
        <f t="shared" ref="I10" si="4">IF(D10=0,"",IF(F10=0,"",IF(AND(F10="LOW",G10="VERY LOW"),0.017,IF(AND(F10="LOW",G10="LOW"),0.02,IF(AND(F10="LOW",G10="MODERATE"),0.09,IF(AND(F10="LOW",G10="HIGH"),0.16,IF(AND(F10="LOW",G10="VERY HIGH"),0.325,IF(AND(F10="LOW",G10="EXTREME"),0.6,IF(AND(F10="MODERATE",G10="VERY LOW"),0.09,IF(AND(F10="MODERATE",G10="LOW"),0.125,IF(AND(F10="MODERATE",G10="MODERATE"),0.3,IF(AND(F10="MODERATE",G10="HIGH"),0.8,IF(AND(F10="MODERATE",G10="VERY HIGH"),0.7,IF(AND(F10="MODERATE",G10="EXTREME"),1.2,IF(AND(F10="HIGH",G10="VERY LOW"),0.25,IF(AND(F10="HIGH",G10="LOW"),0.4,IF(AND(F10="HIGH",G10="MODERATE"),0.64,IF(AND(F10="HIGH",G10="HIGH"),1,IF(AND(F10="HIGH",G10="VERY HIGH"),1.75,IF(AND(F10="HIGH",G10="EXTREME"),2.5,IF(AND(F10="VERY HIGH",G10="low"),0.25,IF(AND(F10="VERY HIGH",G10="LOW"),0.4,IF(AND(F10="VERY HIGH",G10="MODERATE"),0.64,IF(AND(F10="VERY HIGH",G10="HIGH"),1,IF(AND(F10="VERY HIGH",G10="VERY HIGH"),1.75,IF(AND(F10="VERY HIGH",G10="EXTREME"),2.5,IF(AND(F10="EXTREME",G10="VERY LOW"),0.15,IF(AND(F10="EXTREME",G10="LOW"),1.3,IF(AND(F10="EXTREME",G10="MODERATE"),1.75,IF(AND(F10="EXTREME",G10="HIGH"),2.5,IF(AND(F10="EXTREME",G10="VERY HIGH"),3.5,IF(AND(F10="EXTREME",G10="EXTREME"),4.5))))))))))))))))))))))))))))))))</f>
        <v/>
      </c>
      <c r="J10" s="177" t="str">
        <f t="shared" ref="J10" si="5">IF(D10=0,"",IF(I10=0,"",(I10*D10*E10)))</f>
        <v/>
      </c>
      <c r="K10" s="177" t="str">
        <f t="shared" ref="K10" si="6">IF(D10=0,"",((J10/27)/1.3))</f>
        <v/>
      </c>
      <c r="L10" s="177" t="str">
        <f t="shared" ref="L10" si="7">IF(D10=0,"",((J10/27)*(1.3/D10)))</f>
        <v/>
      </c>
      <c r="M10" s="158"/>
    </row>
    <row r="11" spans="1:13" ht="16.2" thickBot="1" x14ac:dyDescent="0.35">
      <c r="A11" s="157"/>
      <c r="B11" s="139"/>
      <c r="C11" s="139"/>
      <c r="D11" s="171"/>
      <c r="E11" s="171"/>
      <c r="F11" s="172"/>
      <c r="G11" s="174"/>
      <c r="H11" s="153"/>
      <c r="I11" s="176"/>
      <c r="J11" s="177"/>
      <c r="K11" s="177"/>
      <c r="L11" s="177"/>
      <c r="M11" s="158"/>
    </row>
    <row r="12" spans="1:13" ht="16.2" thickBot="1" x14ac:dyDescent="0.35">
      <c r="A12" s="157">
        <f>'BK # 4 - BEHI'!F6</f>
        <v>0</v>
      </c>
      <c r="B12" s="138"/>
      <c r="C12" s="138"/>
      <c r="D12" s="171">
        <f>'BK # 4 - BEHI'!Y6</f>
        <v>0</v>
      </c>
      <c r="E12" s="171">
        <f>'BK # 4 - BEHI'!A12</f>
        <v>0</v>
      </c>
      <c r="F12" s="172" t="str">
        <f>'BK # 4 - BEHI'!AU5</f>
        <v/>
      </c>
      <c r="G12" s="173" t="str">
        <f>'BK # 4 - NBS'!I52</f>
        <v xml:space="preserve"> </v>
      </c>
      <c r="H12" s="152" t="str">
        <f t="shared" si="0"/>
        <v/>
      </c>
      <c r="I12" s="175" t="str">
        <f t="shared" ref="I12" si="8">IF(D12=0,"",IF(F12=0,"",IF(AND(F12="LOW",G12="VERY LOW"),0.017,IF(AND(F12="LOW",G12="LOW"),0.02,IF(AND(F12="LOW",G12="MODERATE"),0.09,IF(AND(F12="LOW",G12="HIGH"),0.16,IF(AND(F12="LOW",G12="VERY HIGH"),0.325,IF(AND(F12="LOW",G12="EXTREME"),0.6,IF(AND(F12="MODERATE",G12="VERY LOW"),0.09,IF(AND(F12="MODERATE",G12="LOW"),0.125,IF(AND(F12="MODERATE",G12="MODERATE"),0.3,IF(AND(F12="MODERATE",G12="HIGH"),0.8,IF(AND(F12="MODERATE",G12="VERY HIGH"),0.7,IF(AND(F12="MODERATE",G12="EXTREME"),1.2,IF(AND(F12="HIGH",G12="VERY LOW"),0.25,IF(AND(F12="HIGH",G12="LOW"),0.4,IF(AND(F12="HIGH",G12="MODERATE"),0.64,IF(AND(F12="HIGH",G12="HIGH"),1,IF(AND(F12="HIGH",G12="VERY HIGH"),1.75,IF(AND(F12="HIGH",G12="EXTREME"),2.5,IF(AND(F12="VERY HIGH",G12="low"),0.25,IF(AND(F12="VERY HIGH",G12="LOW"),0.4,IF(AND(F12="VERY HIGH",G12="MODERATE"),0.64,IF(AND(F12="VERY HIGH",G12="HIGH"),1,IF(AND(F12="VERY HIGH",G12="VERY HIGH"),1.75,IF(AND(F12="VERY HIGH",G12="EXTREME"),2.5,IF(AND(F12="EXTREME",G12="VERY LOW"),0.15,IF(AND(F12="EXTREME",G12="LOW"),1.3,IF(AND(F12="EXTREME",G12="MODERATE"),1.75,IF(AND(F12="EXTREME",G12="HIGH"),2.5,IF(AND(F12="EXTREME",G12="VERY HIGH"),3.5,IF(AND(F12="EXTREME",G12="EXTREME"),4.5))))))))))))))))))))))))))))))))</f>
        <v/>
      </c>
      <c r="J12" s="177" t="str">
        <f t="shared" ref="J12" si="9">IF(D12=0,"",IF(I12=0,"",(I12*D12*E12)))</f>
        <v/>
      </c>
      <c r="K12" s="177" t="str">
        <f t="shared" ref="K12" si="10">IF(D12=0,"",((J12/27)/1.3))</f>
        <v/>
      </c>
      <c r="L12" s="177" t="str">
        <f t="shared" ref="L12" si="11">IF(D12=0,"",((J12/27)*(1.3/D12)))</f>
        <v/>
      </c>
      <c r="M12" s="158"/>
    </row>
    <row r="13" spans="1:13" ht="16.2" thickBot="1" x14ac:dyDescent="0.35">
      <c r="A13" s="157"/>
      <c r="B13" s="139"/>
      <c r="C13" s="139"/>
      <c r="D13" s="171"/>
      <c r="E13" s="171"/>
      <c r="F13" s="172"/>
      <c r="G13" s="174"/>
      <c r="H13" s="153"/>
      <c r="I13" s="176"/>
      <c r="J13" s="177"/>
      <c r="K13" s="177"/>
      <c r="L13" s="177"/>
      <c r="M13" s="158"/>
    </row>
    <row r="14" spans="1:13" ht="16.2" thickBot="1" x14ac:dyDescent="0.35">
      <c r="A14" s="157">
        <f>'BK # 5 - BEHI'!F6</f>
        <v>0</v>
      </c>
      <c r="B14" s="138"/>
      <c r="C14" s="138"/>
      <c r="D14" s="171">
        <f>'BK # 5 - BEHI'!Y6</f>
        <v>0</v>
      </c>
      <c r="E14" s="171">
        <f>'BK # 5 - BEHI'!A12</f>
        <v>0</v>
      </c>
      <c r="F14" s="172" t="str">
        <f>'BK # 5 - BEHI'!AU5</f>
        <v/>
      </c>
      <c r="G14" s="173" t="str">
        <f>'BK # 5 - NBS'!I52</f>
        <v xml:space="preserve"> </v>
      </c>
      <c r="H14" s="152" t="str">
        <f t="shared" si="0"/>
        <v/>
      </c>
      <c r="I14" s="175" t="str">
        <f t="shared" ref="I14" si="12">IF(D14=0,"",IF(F14=0,"",IF(AND(F14="LOW",G14="VERY LOW"),0.017,IF(AND(F14="LOW",G14="LOW"),0.02,IF(AND(F14="LOW",G14="MODERATE"),0.09,IF(AND(F14="LOW",G14="HIGH"),0.16,IF(AND(F14="LOW",G14="VERY HIGH"),0.325,IF(AND(F14="LOW",G14="EXTREME"),0.6,IF(AND(F14="MODERATE",G14="VERY LOW"),0.09,IF(AND(F14="MODERATE",G14="LOW"),0.125,IF(AND(F14="MODERATE",G14="MODERATE"),0.3,IF(AND(F14="MODERATE",G14="HIGH"),0.8,IF(AND(F14="MODERATE",G14="VERY HIGH"),0.7,IF(AND(F14="MODERATE",G14="EXTREME"),1.2,IF(AND(F14="HIGH",G14="VERY LOW"),0.25,IF(AND(F14="HIGH",G14="LOW"),0.4,IF(AND(F14="HIGH",G14="MODERATE"),0.64,IF(AND(F14="HIGH",G14="HIGH"),1,IF(AND(F14="HIGH",G14="VERY HIGH"),1.75,IF(AND(F14="HIGH",G14="EXTREME"),2.5,IF(AND(F14="VERY HIGH",G14="low"),0.25,IF(AND(F14="VERY HIGH",G14="LOW"),0.4,IF(AND(F14="VERY HIGH",G14="MODERATE"),0.64,IF(AND(F14="VERY HIGH",G14="HIGH"),1,IF(AND(F14="VERY HIGH",G14="VERY HIGH"),1.75,IF(AND(F14="VERY HIGH",G14="EXTREME"),2.5,IF(AND(F14="EXTREME",G14="VERY LOW"),0.15,IF(AND(F14="EXTREME",G14="LOW"),1.3,IF(AND(F14="EXTREME",G14="MODERATE"),1.75,IF(AND(F14="EXTREME",G14="HIGH"),2.5,IF(AND(F14="EXTREME",G14="VERY HIGH"),3.5,IF(AND(F14="EXTREME",G14="EXTREME"),4.5))))))))))))))))))))))))))))))))</f>
        <v/>
      </c>
      <c r="J14" s="177" t="str">
        <f t="shared" ref="J14" si="13">IF(D14=0,"",IF(I14=0,"",(I14*D14*E14)))</f>
        <v/>
      </c>
      <c r="K14" s="177" t="str">
        <f t="shared" ref="K14" si="14">IF(D14=0,"",((J14/27)/1.3))</f>
        <v/>
      </c>
      <c r="L14" s="177" t="str">
        <f t="shared" ref="L14" si="15">IF(D14=0,"",((J14/27)*(1.3/D14)))</f>
        <v/>
      </c>
      <c r="M14" s="158"/>
    </row>
    <row r="15" spans="1:13" ht="16.2" thickBot="1" x14ac:dyDescent="0.35">
      <c r="A15" s="157"/>
      <c r="B15" s="139"/>
      <c r="C15" s="139"/>
      <c r="D15" s="171"/>
      <c r="E15" s="171"/>
      <c r="F15" s="172"/>
      <c r="G15" s="174"/>
      <c r="H15" s="153"/>
      <c r="I15" s="176"/>
      <c r="J15" s="177"/>
      <c r="K15" s="177"/>
      <c r="L15" s="177"/>
      <c r="M15" s="158"/>
    </row>
    <row r="16" spans="1:13" ht="16.2" thickBot="1" x14ac:dyDescent="0.35">
      <c r="A16" s="157">
        <f>'BK # 6 - BEHI'!F6</f>
        <v>0</v>
      </c>
      <c r="B16" s="138"/>
      <c r="C16" s="138"/>
      <c r="D16" s="171">
        <f>'BK # 6 - BEHI'!Y6</f>
        <v>0</v>
      </c>
      <c r="E16" s="171">
        <f>'BK # 6 - BEHI'!A12</f>
        <v>0</v>
      </c>
      <c r="F16" s="172" t="str">
        <f>'BK # 6 - BEHI'!AU5</f>
        <v/>
      </c>
      <c r="G16" s="173" t="str">
        <f>'BK # 6 - NBS'!I52</f>
        <v xml:space="preserve"> </v>
      </c>
      <c r="H16" s="152" t="str">
        <f t="shared" si="0"/>
        <v/>
      </c>
      <c r="I16" s="175" t="str">
        <f t="shared" ref="I16" si="16">IF(D16=0,"",IF(F16=0,"",IF(AND(F16="LOW",G16="VERY LOW"),0.017,IF(AND(F16="LOW",G16="LOW"),0.02,IF(AND(F16="LOW",G16="MODERATE"),0.09,IF(AND(F16="LOW",G16="HIGH"),0.16,IF(AND(F16="LOW",G16="VERY HIGH"),0.325,IF(AND(F16="LOW",G16="EXTREME"),0.6,IF(AND(F16="MODERATE",G16="VERY LOW"),0.09,IF(AND(F16="MODERATE",G16="LOW"),0.125,IF(AND(F16="MODERATE",G16="MODERATE"),0.3,IF(AND(F16="MODERATE",G16="HIGH"),0.8,IF(AND(F16="MODERATE",G16="VERY HIGH"),0.7,IF(AND(F16="MODERATE",G16="EXTREME"),1.2,IF(AND(F16="HIGH",G16="VERY LOW"),0.25,IF(AND(F16="HIGH",G16="LOW"),0.4,IF(AND(F16="HIGH",G16="MODERATE"),0.64,IF(AND(F16="HIGH",G16="HIGH"),1,IF(AND(F16="HIGH",G16="VERY HIGH"),1.75,IF(AND(F16="HIGH",G16="EXTREME"),2.5,IF(AND(F16="VERY HIGH",G16="low"),0.25,IF(AND(F16="VERY HIGH",G16="LOW"),0.4,IF(AND(F16="VERY HIGH",G16="MODERATE"),0.64,IF(AND(F16="VERY HIGH",G16="HIGH"),1,IF(AND(F16="VERY HIGH",G16="VERY HIGH"),1.75,IF(AND(F16="VERY HIGH",G16="EXTREME"),2.5,IF(AND(F16="EXTREME",G16="VERY LOW"),0.15,IF(AND(F16="EXTREME",G16="LOW"),1.3,IF(AND(F16="EXTREME",G16="MODERATE"),1.75,IF(AND(F16="EXTREME",G16="HIGH"),2.5,IF(AND(F16="EXTREME",G16="VERY HIGH"),3.5,IF(AND(F16="EXTREME",G16="EXTREME"),4.5))))))))))))))))))))))))))))))))</f>
        <v/>
      </c>
      <c r="J16" s="177" t="str">
        <f t="shared" ref="J16" si="17">IF(D16=0,"",IF(I16=0,"",(I16*D16*E16)))</f>
        <v/>
      </c>
      <c r="K16" s="177" t="str">
        <f t="shared" ref="K16" si="18">IF(D16=0,"",((J16/27)/1.3))</f>
        <v/>
      </c>
      <c r="L16" s="177" t="str">
        <f t="shared" ref="L16" si="19">IF(D16=0,"",((J16/27)*(1.3/D16)))</f>
        <v/>
      </c>
      <c r="M16" s="158"/>
    </row>
    <row r="17" spans="1:13" ht="16.2" thickBot="1" x14ac:dyDescent="0.35">
      <c r="A17" s="157"/>
      <c r="B17" s="139"/>
      <c r="C17" s="139"/>
      <c r="D17" s="171"/>
      <c r="E17" s="171"/>
      <c r="F17" s="172"/>
      <c r="G17" s="174"/>
      <c r="H17" s="153"/>
      <c r="I17" s="176"/>
      <c r="J17" s="177"/>
      <c r="K17" s="177"/>
      <c r="L17" s="177"/>
      <c r="M17" s="158"/>
    </row>
    <row r="18" spans="1:13" ht="16.2" thickBot="1" x14ac:dyDescent="0.35">
      <c r="A18" s="157">
        <f>'BK # 7 - BEHI'!F6</f>
        <v>0</v>
      </c>
      <c r="B18" s="138"/>
      <c r="C18" s="138"/>
      <c r="D18" s="171">
        <f>'BK # 7 - BEHI'!Y6</f>
        <v>0</v>
      </c>
      <c r="E18" s="171">
        <f>'BK # 7 - BEHI'!A12</f>
        <v>0</v>
      </c>
      <c r="F18" s="172" t="str">
        <f>'BK # 7 - BEHI'!AU5</f>
        <v/>
      </c>
      <c r="G18" s="173" t="str">
        <f>'BK # 7 - NBS'!I52</f>
        <v xml:space="preserve"> </v>
      </c>
      <c r="H18" s="152" t="str">
        <f t="shared" si="0"/>
        <v/>
      </c>
      <c r="I18" s="175" t="str">
        <f t="shared" ref="I18" si="20">IF(D18=0,"",IF(F18=0,"",IF(AND(F18="LOW",G18="VERY LOW"),0.017,IF(AND(F18="LOW",G18="LOW"),0.02,IF(AND(F18="LOW",G18="MODERATE"),0.09,IF(AND(F18="LOW",G18="HIGH"),0.16,IF(AND(F18="LOW",G18="VERY HIGH"),0.325,IF(AND(F18="LOW",G18="EXTREME"),0.6,IF(AND(F18="MODERATE",G18="VERY LOW"),0.09,IF(AND(F18="MODERATE",G18="LOW"),0.125,IF(AND(F18="MODERATE",G18="MODERATE"),0.3,IF(AND(F18="MODERATE",G18="HIGH"),0.8,IF(AND(F18="MODERATE",G18="VERY HIGH"),0.7,IF(AND(F18="MODERATE",G18="EXTREME"),1.2,IF(AND(F18="HIGH",G18="VERY LOW"),0.25,IF(AND(F18="HIGH",G18="LOW"),0.4,IF(AND(F18="HIGH",G18="MODERATE"),0.64,IF(AND(F18="HIGH",G18="HIGH"),1,IF(AND(F18="HIGH",G18="VERY HIGH"),1.75,IF(AND(F18="HIGH",G18="EXTREME"),2.5,IF(AND(F18="VERY HIGH",G18="low"),0.25,IF(AND(F18="VERY HIGH",G18="LOW"),0.4,IF(AND(F18="VERY HIGH",G18="MODERATE"),0.64,IF(AND(F18="VERY HIGH",G18="HIGH"),1,IF(AND(F18="VERY HIGH",G18="VERY HIGH"),1.75,IF(AND(F18="VERY HIGH",G18="EXTREME"),2.5,IF(AND(F18="EXTREME",G18="VERY LOW"),0.15,IF(AND(F18="EXTREME",G18="LOW"),1.3,IF(AND(F18="EXTREME",G18="MODERATE"),1.75,IF(AND(F18="EXTREME",G18="HIGH"),2.5,IF(AND(F18="EXTREME",G18="VERY HIGH"),3.5,IF(AND(F18="EXTREME",G18="EXTREME"),4.5))))))))))))))))))))))))))))))))</f>
        <v/>
      </c>
      <c r="J18" s="177" t="str">
        <f t="shared" ref="J18" si="21">IF(D18=0,"",IF(I18=0,"",(I18*D18*E18)))</f>
        <v/>
      </c>
      <c r="K18" s="177" t="str">
        <f t="shared" ref="K18" si="22">IF(D18=0,"",((J18/27)/1.3))</f>
        <v/>
      </c>
      <c r="L18" s="177" t="str">
        <f t="shared" ref="L18" si="23">IF(D18=0,"",((J18/27)*(1.3/D18)))</f>
        <v/>
      </c>
      <c r="M18" s="158"/>
    </row>
    <row r="19" spans="1:13" ht="16.2" thickBot="1" x14ac:dyDescent="0.35">
      <c r="A19" s="157"/>
      <c r="B19" s="139"/>
      <c r="C19" s="139"/>
      <c r="D19" s="171"/>
      <c r="E19" s="171"/>
      <c r="F19" s="172"/>
      <c r="G19" s="174"/>
      <c r="H19" s="153"/>
      <c r="I19" s="176"/>
      <c r="J19" s="177"/>
      <c r="K19" s="177"/>
      <c r="L19" s="177"/>
      <c r="M19" s="158"/>
    </row>
    <row r="20" spans="1:13" ht="16.2" thickBot="1" x14ac:dyDescent="0.35">
      <c r="A20" s="157">
        <f>'BK # 8 - BEHI'!F6</f>
        <v>0</v>
      </c>
      <c r="B20" s="138"/>
      <c r="C20" s="138"/>
      <c r="D20" s="171">
        <f>'BK # 8 - BEHI'!Y6</f>
        <v>0</v>
      </c>
      <c r="E20" s="171">
        <f>'BK # 8 - BEHI'!A12</f>
        <v>0</v>
      </c>
      <c r="F20" s="172" t="str">
        <f>'BK # 8 - BEHI'!AU5</f>
        <v/>
      </c>
      <c r="G20" s="173" t="str">
        <f>'BK # 8 - NBS'!I52</f>
        <v xml:space="preserve"> </v>
      </c>
      <c r="H20" s="152" t="str">
        <f t="shared" si="0"/>
        <v/>
      </c>
      <c r="I20" s="175" t="str">
        <f t="shared" ref="I20" si="24">IF(D20=0,"",IF(F20=0,"",IF(AND(F20="LOW",G20="VERY LOW"),0.017,IF(AND(F20="LOW",G20="LOW"),0.02,IF(AND(F20="LOW",G20="MODERATE"),0.09,IF(AND(F20="LOW",G20="HIGH"),0.16,IF(AND(F20="LOW",G20="VERY HIGH"),0.325,IF(AND(F20="LOW",G20="EXTREME"),0.6,IF(AND(F20="MODERATE",G20="VERY LOW"),0.09,IF(AND(F20="MODERATE",G20="LOW"),0.125,IF(AND(F20="MODERATE",G20="MODERATE"),0.3,IF(AND(F20="MODERATE",G20="HIGH"),0.8,IF(AND(F20="MODERATE",G20="VERY HIGH"),0.7,IF(AND(F20="MODERATE",G20="EXTREME"),1.2,IF(AND(F20="HIGH",G20="VERY LOW"),0.25,IF(AND(F20="HIGH",G20="LOW"),0.4,IF(AND(F20="HIGH",G20="MODERATE"),0.64,IF(AND(F20="HIGH",G20="HIGH"),1,IF(AND(F20="HIGH",G20="VERY HIGH"),1.75,IF(AND(F20="HIGH",G20="EXTREME"),2.5,IF(AND(F20="VERY HIGH",G20="low"),0.25,IF(AND(F20="VERY HIGH",G20="LOW"),0.4,IF(AND(F20="VERY HIGH",G20="MODERATE"),0.64,IF(AND(F20="VERY HIGH",G20="HIGH"),1,IF(AND(F20="VERY HIGH",G20="VERY HIGH"),1.75,IF(AND(F20="VERY HIGH",G20="EXTREME"),2.5,IF(AND(F20="EXTREME",G20="VERY LOW"),0.15,IF(AND(F20="EXTREME",G20="LOW"),1.3,IF(AND(F20="EXTREME",G20="MODERATE"),1.75,IF(AND(F20="EXTREME",G20="HIGH"),2.5,IF(AND(F20="EXTREME",G20="VERY HIGH"),3.5,IF(AND(F20="EXTREME",G20="EXTREME"),4.5))))))))))))))))))))))))))))))))</f>
        <v/>
      </c>
      <c r="J20" s="177" t="str">
        <f t="shared" ref="J20" si="25">IF(D20=0,"",IF(I20=0,"",(I20*D20*E20)))</f>
        <v/>
      </c>
      <c r="K20" s="177" t="str">
        <f t="shared" ref="K20" si="26">IF(D20=0,"",((J20/27)/1.3))</f>
        <v/>
      </c>
      <c r="L20" s="177" t="str">
        <f t="shared" ref="L20" si="27">IF(D20=0,"",((J20/27)*(1.3/D20)))</f>
        <v/>
      </c>
      <c r="M20" s="158"/>
    </row>
    <row r="21" spans="1:13" ht="16.2" thickBot="1" x14ac:dyDescent="0.35">
      <c r="A21" s="157"/>
      <c r="B21" s="139"/>
      <c r="C21" s="139"/>
      <c r="D21" s="171"/>
      <c r="E21" s="171"/>
      <c r="F21" s="172"/>
      <c r="G21" s="174"/>
      <c r="H21" s="153"/>
      <c r="I21" s="176"/>
      <c r="J21" s="177"/>
      <c r="K21" s="177"/>
      <c r="L21" s="177"/>
      <c r="M21" s="158"/>
    </row>
    <row r="22" spans="1:13" ht="16.2" thickBot="1" x14ac:dyDescent="0.35">
      <c r="A22" s="157">
        <f>'BK # 9 - BEHI'!F6</f>
        <v>0</v>
      </c>
      <c r="B22" s="138"/>
      <c r="C22" s="138"/>
      <c r="D22" s="171">
        <f>'BK # 9 - BEHI'!Y6</f>
        <v>0</v>
      </c>
      <c r="E22" s="171">
        <f>'BK # 9 - BEHI'!A12</f>
        <v>0</v>
      </c>
      <c r="F22" s="172" t="str">
        <f>'BK # 9 - BEHI'!AU5</f>
        <v/>
      </c>
      <c r="G22" s="173" t="str">
        <f>'BK # 9 - NBS'!I52</f>
        <v xml:space="preserve"> </v>
      </c>
      <c r="H22" s="152" t="str">
        <f t="shared" si="0"/>
        <v/>
      </c>
      <c r="I22" s="175" t="str">
        <f t="shared" ref="I22" si="28">IF(D22=0,"",IF(F22=0,"",IF(AND(F22="LOW",G22="VERY LOW"),0.017,IF(AND(F22="LOW",G22="LOW"),0.02,IF(AND(F22="LOW",G22="MODERATE"),0.09,IF(AND(F22="LOW",G22="HIGH"),0.16,IF(AND(F22="LOW",G22="VERY HIGH"),0.325,IF(AND(F22="LOW",G22="EXTREME"),0.6,IF(AND(F22="MODERATE",G22="VERY LOW"),0.09,IF(AND(F22="MODERATE",G22="LOW"),0.125,IF(AND(F22="MODERATE",G22="MODERATE"),0.3,IF(AND(F22="MODERATE",G22="HIGH"),0.8,IF(AND(F22="MODERATE",G22="VERY HIGH"),0.7,IF(AND(F22="MODERATE",G22="EXTREME"),1.2,IF(AND(F22="HIGH",G22="VERY LOW"),0.25,IF(AND(F22="HIGH",G22="LOW"),0.4,IF(AND(F22="HIGH",G22="MODERATE"),0.64,IF(AND(F22="HIGH",G22="HIGH"),1,IF(AND(F22="HIGH",G22="VERY HIGH"),1.75,IF(AND(F22="HIGH",G22="EXTREME"),2.5,IF(AND(F22="VERY HIGH",G22="low"),0.25,IF(AND(F22="VERY HIGH",G22="LOW"),0.4,IF(AND(F22="VERY HIGH",G22="MODERATE"),0.64,IF(AND(F22="VERY HIGH",G22="HIGH"),1,IF(AND(F22="VERY HIGH",G22="VERY HIGH"),1.75,IF(AND(F22="VERY HIGH",G22="EXTREME"),2.5,IF(AND(F22="EXTREME",G22="VERY LOW"),0.15,IF(AND(F22="EXTREME",G22="LOW"),1.3,IF(AND(F22="EXTREME",G22="MODERATE"),1.75,IF(AND(F22="EXTREME",G22="HIGH"),2.5,IF(AND(F22="EXTREME",G22="VERY HIGH"),3.5,IF(AND(F22="EXTREME",G22="EXTREME"),4.5))))))))))))))))))))))))))))))))</f>
        <v/>
      </c>
      <c r="J22" s="177" t="str">
        <f t="shared" ref="J22" si="29">IF(D22=0,"",IF(I22=0,"",(I22*D22*E22)))</f>
        <v/>
      </c>
      <c r="K22" s="177" t="str">
        <f t="shared" ref="K22" si="30">IF(D22=0,"",((J22/27)/1.3))</f>
        <v/>
      </c>
      <c r="L22" s="177" t="str">
        <f t="shared" ref="L22" si="31">IF(D22=0,"",((J22/27)*(1.3/D22)))</f>
        <v/>
      </c>
      <c r="M22" s="158"/>
    </row>
    <row r="23" spans="1:13" ht="16.2" thickBot="1" x14ac:dyDescent="0.35">
      <c r="A23" s="157"/>
      <c r="B23" s="139"/>
      <c r="C23" s="139"/>
      <c r="D23" s="171"/>
      <c r="E23" s="171"/>
      <c r="F23" s="172"/>
      <c r="G23" s="174"/>
      <c r="H23" s="153"/>
      <c r="I23" s="176"/>
      <c r="J23" s="177"/>
      <c r="K23" s="177"/>
      <c r="L23" s="177"/>
      <c r="M23" s="158"/>
    </row>
    <row r="24" spans="1:13" ht="16.2" thickBot="1" x14ac:dyDescent="0.35">
      <c r="A24" s="157">
        <f>'BK # 10 - BEHI'!F6</f>
        <v>0</v>
      </c>
      <c r="B24" s="138"/>
      <c r="C24" s="138"/>
      <c r="D24" s="171">
        <f>'BK # 10 - BEHI'!Y6</f>
        <v>0</v>
      </c>
      <c r="E24" s="171">
        <f>'BK # 10 - BEHI'!A12</f>
        <v>0</v>
      </c>
      <c r="F24" s="172" t="str">
        <f>'BK # 10 - BEHI'!AU5</f>
        <v/>
      </c>
      <c r="G24" s="173" t="str">
        <f>'BK # 10 - NBS'!I52</f>
        <v xml:space="preserve"> </v>
      </c>
      <c r="H24" s="152" t="str">
        <f t="shared" si="0"/>
        <v/>
      </c>
      <c r="I24" s="175" t="str">
        <f t="shared" ref="I24" si="32">IF(D24=0,"",IF(F24=0,"",IF(AND(F24="LOW",G24="VERY LOW"),0.017,IF(AND(F24="LOW",G24="LOW"),0.02,IF(AND(F24="LOW",G24="MODERATE"),0.09,IF(AND(F24="LOW",G24="HIGH"),0.16,IF(AND(F24="LOW",G24="VERY HIGH"),0.325,IF(AND(F24="LOW",G24="EXTREME"),0.6,IF(AND(F24="MODERATE",G24="VERY LOW"),0.09,IF(AND(F24="MODERATE",G24="LOW"),0.125,IF(AND(F24="MODERATE",G24="MODERATE"),0.3,IF(AND(F24="MODERATE",G24="HIGH"),0.8,IF(AND(F24="MODERATE",G24="VERY HIGH"),0.7,IF(AND(F24="MODERATE",G24="EXTREME"),1.2,IF(AND(F24="HIGH",G24="VERY LOW"),0.25,IF(AND(F24="HIGH",G24="LOW"),0.4,IF(AND(F24="HIGH",G24="MODERATE"),0.64,IF(AND(F24="HIGH",G24="HIGH"),1,IF(AND(F24="HIGH",G24="VERY HIGH"),1.75,IF(AND(F24="HIGH",G24="EXTREME"),2.5,IF(AND(F24="VERY HIGH",G24="low"),0.25,IF(AND(F24="VERY HIGH",G24="LOW"),0.4,IF(AND(F24="VERY HIGH",G24="MODERATE"),0.64,IF(AND(F24="VERY HIGH",G24="HIGH"),1,IF(AND(F24="VERY HIGH",G24="VERY HIGH"),1.75,IF(AND(F24="VERY HIGH",G24="EXTREME"),2.5,IF(AND(F24="EXTREME",G24="VERY LOW"),0.15,IF(AND(F24="EXTREME",G24="LOW"),1.3,IF(AND(F24="EXTREME",G24="MODERATE"),1.75,IF(AND(F24="EXTREME",G24="HIGH"),2.5,IF(AND(F24="EXTREME",G24="VERY HIGH"),3.5,IF(AND(F24="EXTREME",G24="EXTREME"),4.5))))))))))))))))))))))))))))))))</f>
        <v/>
      </c>
      <c r="J24" s="177" t="str">
        <f t="shared" ref="J24" si="33">IF(D24=0,"",IF(I24=0,"",(I24*D24*E24)))</f>
        <v/>
      </c>
      <c r="K24" s="177" t="str">
        <f t="shared" ref="K24" si="34">IF(D24=0,"",((J24/27)/1.3))</f>
        <v/>
      </c>
      <c r="L24" s="177" t="str">
        <f t="shared" ref="L24" si="35">IF(D24=0,"",((J24/27)*(1.3/D24)))</f>
        <v/>
      </c>
      <c r="M24" s="158"/>
    </row>
    <row r="25" spans="1:13" ht="21" customHeight="1" thickBot="1" x14ac:dyDescent="0.35">
      <c r="A25" s="157"/>
      <c r="B25" s="139"/>
      <c r="C25" s="139"/>
      <c r="D25" s="171"/>
      <c r="E25" s="171"/>
      <c r="F25" s="172"/>
      <c r="G25" s="174"/>
      <c r="H25" s="153"/>
      <c r="I25" s="176"/>
      <c r="J25" s="177"/>
      <c r="K25" s="177"/>
      <c r="L25" s="177"/>
      <c r="M25" s="158"/>
    </row>
    <row r="26" spans="1:13" ht="16.2" thickBot="1" x14ac:dyDescent="0.35">
      <c r="A26" s="157">
        <f>'BK # 11 - BEHI'!F6</f>
        <v>0</v>
      </c>
      <c r="B26" s="138"/>
      <c r="C26" s="138"/>
      <c r="D26" s="171">
        <f>'BK # 11 - BEHI'!Y6</f>
        <v>0</v>
      </c>
      <c r="E26" s="171">
        <f>'BK # 11 - BEHI'!A12</f>
        <v>0</v>
      </c>
      <c r="F26" s="172" t="str">
        <f>'BK # 11 - BEHI'!AU5</f>
        <v/>
      </c>
      <c r="G26" s="173" t="str">
        <f>'BK # 11 - NBS'!I52</f>
        <v xml:space="preserve"> </v>
      </c>
      <c r="H26" s="152" t="str">
        <f t="shared" si="0"/>
        <v/>
      </c>
      <c r="I26" s="175" t="str">
        <f t="shared" ref="I26" si="36">IF(D26=0,"",IF(F26=0,"",IF(AND(F26="LOW",G26="VERY LOW"),0.017,IF(AND(F26="LOW",G26="LOW"),0.02,IF(AND(F26="LOW",G26="MODERATE"),0.09,IF(AND(F26="LOW",G26="HIGH"),0.16,IF(AND(F26="LOW",G26="VERY HIGH"),0.325,IF(AND(F26="LOW",G26="EXTREME"),0.6,IF(AND(F26="MODERATE",G26="VERY LOW"),0.09,IF(AND(F26="MODERATE",G26="LOW"),0.125,IF(AND(F26="MODERATE",G26="MODERATE"),0.3,IF(AND(F26="MODERATE",G26="HIGH"),0.8,IF(AND(F26="MODERATE",G26="VERY HIGH"),0.7,IF(AND(F26="MODERATE",G26="EXTREME"),1.2,IF(AND(F26="HIGH",G26="VERY LOW"),0.25,IF(AND(F26="HIGH",G26="LOW"),0.4,IF(AND(F26="HIGH",G26="MODERATE"),0.64,IF(AND(F26="HIGH",G26="HIGH"),1,IF(AND(F26="HIGH",G26="VERY HIGH"),1.75,IF(AND(F26="HIGH",G26="EXTREME"),2.5,IF(AND(F26="VERY HIGH",G26="low"),0.25,IF(AND(F26="VERY HIGH",G26="LOW"),0.4,IF(AND(F26="VERY HIGH",G26="MODERATE"),0.64,IF(AND(F26="VERY HIGH",G26="HIGH"),1,IF(AND(F26="VERY HIGH",G26="VERY HIGH"),1.75,IF(AND(F26="VERY HIGH",G26="EXTREME"),2.5,IF(AND(F26="EXTREME",G26="VERY LOW"),0.15,IF(AND(F26="EXTREME",G26="LOW"),1.3,IF(AND(F26="EXTREME",G26="MODERATE"),1.75,IF(AND(F26="EXTREME",G26="HIGH"),2.5,IF(AND(F26="EXTREME",G26="VERY HIGH"),3.5,IF(AND(F26="EXTREME",G26="EXTREME"),4.5))))))))))))))))))))))))))))))))</f>
        <v/>
      </c>
      <c r="J26" s="177" t="str">
        <f t="shared" ref="J26" si="37">IF(D26=0,"",IF(I26=0,"",(I26*D26*E26)))</f>
        <v/>
      </c>
      <c r="K26" s="177" t="str">
        <f t="shared" ref="K26" si="38">IF(D26=0,"",((J26/27)/1.3))</f>
        <v/>
      </c>
      <c r="L26" s="177" t="str">
        <f t="shared" ref="L26" si="39">IF(D26=0,"",((J26/27)*(1.3/D26)))</f>
        <v/>
      </c>
      <c r="M26" s="158"/>
    </row>
    <row r="27" spans="1:13" ht="16.2" thickBot="1" x14ac:dyDescent="0.35">
      <c r="A27" s="157"/>
      <c r="B27" s="139"/>
      <c r="C27" s="139"/>
      <c r="D27" s="171"/>
      <c r="E27" s="171"/>
      <c r="F27" s="172"/>
      <c r="G27" s="174"/>
      <c r="H27" s="153"/>
      <c r="I27" s="176"/>
      <c r="J27" s="177"/>
      <c r="K27" s="177"/>
      <c r="L27" s="177"/>
      <c r="M27" s="158"/>
    </row>
    <row r="28" spans="1:13" ht="16.2" thickBot="1" x14ac:dyDescent="0.35">
      <c r="A28" s="157">
        <f>'BK # 12 - BEHI'!F6</f>
        <v>0</v>
      </c>
      <c r="B28" s="138"/>
      <c r="C28" s="138"/>
      <c r="D28" s="171">
        <f>'BK # 12 - BEHI'!Y6</f>
        <v>0</v>
      </c>
      <c r="E28" s="171">
        <f>'BK # 12 - BEHI'!A12</f>
        <v>0</v>
      </c>
      <c r="F28" s="172" t="str">
        <f>'BK # 12 - BEHI'!AU5</f>
        <v/>
      </c>
      <c r="G28" s="173" t="str">
        <f>'BK # 12 - NBS'!I52</f>
        <v xml:space="preserve"> </v>
      </c>
      <c r="H28" s="152" t="str">
        <f t="shared" si="0"/>
        <v/>
      </c>
      <c r="I28" s="175" t="str">
        <f t="shared" ref="I28" si="40">IF(D28=0,"",IF(F28=0,"",IF(AND(F28="LOW",G28="VERY LOW"),0.017,IF(AND(F28="LOW",G28="LOW"),0.02,IF(AND(F28="LOW",G28="MODERATE"),0.09,IF(AND(F28="LOW",G28="HIGH"),0.16,IF(AND(F28="LOW",G28="VERY HIGH"),0.325,IF(AND(F28="LOW",G28="EXTREME"),0.6,IF(AND(F28="MODERATE",G28="VERY LOW"),0.09,IF(AND(F28="MODERATE",G28="LOW"),0.125,IF(AND(F28="MODERATE",G28="MODERATE"),0.3,IF(AND(F28="MODERATE",G28="HIGH"),0.8,IF(AND(F28="MODERATE",G28="VERY HIGH"),0.7,IF(AND(F28="MODERATE",G28="EXTREME"),1.2,IF(AND(F28="HIGH",G28="VERY LOW"),0.25,IF(AND(F28="HIGH",G28="LOW"),0.4,IF(AND(F28="HIGH",G28="MODERATE"),0.64,IF(AND(F28="HIGH",G28="HIGH"),1,IF(AND(F28="HIGH",G28="VERY HIGH"),1.75,IF(AND(F28="HIGH",G28="EXTREME"),2.5,IF(AND(F28="VERY HIGH",G28="low"),0.25,IF(AND(F28="VERY HIGH",G28="LOW"),0.4,IF(AND(F28="VERY HIGH",G28="MODERATE"),0.64,IF(AND(F28="VERY HIGH",G28="HIGH"),1,IF(AND(F28="VERY HIGH",G28="VERY HIGH"),1.75,IF(AND(F28="VERY HIGH",G28="EXTREME"),2.5,IF(AND(F28="EXTREME",G28="VERY LOW"),0.15,IF(AND(F28="EXTREME",G28="LOW"),1.3,IF(AND(F28="EXTREME",G28="MODERATE"),1.75,IF(AND(F28="EXTREME",G28="HIGH"),2.5,IF(AND(F28="EXTREME",G28="VERY HIGH"),3.5,IF(AND(F28="EXTREME",G28="EXTREME"),4.5))))))))))))))))))))))))))))))))</f>
        <v/>
      </c>
      <c r="J28" s="177" t="str">
        <f t="shared" ref="J28" si="41">IF(D28=0,"",IF(I28=0,"",(I28*D28*E28)))</f>
        <v/>
      </c>
      <c r="K28" s="177" t="str">
        <f t="shared" ref="K28" si="42">IF(D28=0,"",((J28/27)/1.3))</f>
        <v/>
      </c>
      <c r="L28" s="177" t="str">
        <f t="shared" ref="L28" si="43">IF(D28=0,"",((J28/27)*(1.3/D28)))</f>
        <v/>
      </c>
      <c r="M28" s="158"/>
    </row>
    <row r="29" spans="1:13" ht="16.2" thickBot="1" x14ac:dyDescent="0.35">
      <c r="A29" s="157"/>
      <c r="B29" s="139"/>
      <c r="C29" s="139"/>
      <c r="D29" s="171"/>
      <c r="E29" s="171"/>
      <c r="F29" s="172"/>
      <c r="G29" s="174"/>
      <c r="H29" s="153"/>
      <c r="I29" s="176"/>
      <c r="J29" s="177"/>
      <c r="K29" s="177"/>
      <c r="L29" s="177"/>
      <c r="M29" s="158"/>
    </row>
    <row r="30" spans="1:13" ht="16.2" thickBot="1" x14ac:dyDescent="0.35">
      <c r="A30" s="157">
        <f>'BK # 13 - BEHI'!F6</f>
        <v>0</v>
      </c>
      <c r="B30" s="138"/>
      <c r="C30" s="138"/>
      <c r="D30" s="171">
        <f>'BK # 13 - BEHI'!Y6</f>
        <v>0</v>
      </c>
      <c r="E30" s="171">
        <f>'BK # 13 - BEHI'!A12</f>
        <v>0</v>
      </c>
      <c r="F30" s="172" t="str">
        <f>'BK # 13 - BEHI'!AU5</f>
        <v/>
      </c>
      <c r="G30" s="173" t="str">
        <f>'BK # 13 - NBS'!I52</f>
        <v xml:space="preserve"> </v>
      </c>
      <c r="H30" s="152" t="str">
        <f t="shared" si="0"/>
        <v/>
      </c>
      <c r="I30" s="175" t="str">
        <f t="shared" ref="I30" si="44">IF(D30=0,"",IF(F30=0,"",IF(AND(F30="LOW",G30="VERY LOW"),0.017,IF(AND(F30="LOW",G30="LOW"),0.02,IF(AND(F30="LOW",G30="MODERATE"),0.09,IF(AND(F30="LOW",G30="HIGH"),0.16,IF(AND(F30="LOW",G30="VERY HIGH"),0.325,IF(AND(F30="LOW",G30="EXTREME"),0.6,IF(AND(F30="MODERATE",G30="VERY LOW"),0.09,IF(AND(F30="MODERATE",G30="LOW"),0.125,IF(AND(F30="MODERATE",G30="MODERATE"),0.3,IF(AND(F30="MODERATE",G30="HIGH"),0.8,IF(AND(F30="MODERATE",G30="VERY HIGH"),0.7,IF(AND(F30="MODERATE",G30="EXTREME"),1.2,IF(AND(F30="HIGH",G30="VERY LOW"),0.25,IF(AND(F30="HIGH",G30="LOW"),0.4,IF(AND(F30="HIGH",G30="MODERATE"),0.64,IF(AND(F30="HIGH",G30="HIGH"),1,IF(AND(F30="HIGH",G30="VERY HIGH"),1.75,IF(AND(F30="HIGH",G30="EXTREME"),2.5,IF(AND(F30="VERY HIGH",G30="low"),0.25,IF(AND(F30="VERY HIGH",G30="LOW"),0.4,IF(AND(F30="VERY HIGH",G30="MODERATE"),0.64,IF(AND(F30="VERY HIGH",G30="HIGH"),1,IF(AND(F30="VERY HIGH",G30="VERY HIGH"),1.75,IF(AND(F30="VERY HIGH",G30="EXTREME"),2.5,IF(AND(F30="EXTREME",G30="VERY LOW"),0.15,IF(AND(F30="EXTREME",G30="LOW"),1.3,IF(AND(F30="EXTREME",G30="MODERATE"),1.75,IF(AND(F30="EXTREME",G30="HIGH"),2.5,IF(AND(F30="EXTREME",G30="VERY HIGH"),3.5,IF(AND(F30="EXTREME",G30="EXTREME"),4.5))))))))))))))))))))))))))))))))</f>
        <v/>
      </c>
      <c r="J30" s="177" t="str">
        <f t="shared" ref="J30" si="45">IF(D30=0,"",IF(I30=0,"",(I30*D30*E30)))</f>
        <v/>
      </c>
      <c r="K30" s="177" t="str">
        <f t="shared" ref="K30" si="46">IF(D30=0,"",((J30/27)/1.3))</f>
        <v/>
      </c>
      <c r="L30" s="177" t="str">
        <f t="shared" ref="L30" si="47">IF(D30=0,"",((J30/27)*(1.3/D30)))</f>
        <v/>
      </c>
      <c r="M30" s="158"/>
    </row>
    <row r="31" spans="1:13" ht="16.2" thickBot="1" x14ac:dyDescent="0.35">
      <c r="A31" s="157"/>
      <c r="B31" s="139"/>
      <c r="C31" s="139"/>
      <c r="D31" s="171"/>
      <c r="E31" s="171"/>
      <c r="F31" s="172"/>
      <c r="G31" s="174"/>
      <c r="H31" s="153"/>
      <c r="I31" s="176"/>
      <c r="J31" s="177"/>
      <c r="K31" s="177"/>
      <c r="L31" s="177"/>
      <c r="M31" s="158"/>
    </row>
    <row r="32" spans="1:13" ht="16.2" thickBot="1" x14ac:dyDescent="0.35">
      <c r="A32" s="157">
        <f>'BK # 14 - BEHI'!F6</f>
        <v>0</v>
      </c>
      <c r="B32" s="138"/>
      <c r="C32" s="138"/>
      <c r="D32" s="171">
        <f>'BK # 14 - BEHI'!Y6</f>
        <v>0</v>
      </c>
      <c r="E32" s="171">
        <f>'BK # 14 - BEHI'!A12</f>
        <v>0</v>
      </c>
      <c r="F32" s="172" t="str">
        <f>'BK # 14 - BEHI'!AU5</f>
        <v/>
      </c>
      <c r="G32" s="173" t="str">
        <f>'BK # 14 - NBS'!I52</f>
        <v xml:space="preserve"> </v>
      </c>
      <c r="H32" s="152" t="str">
        <f t="shared" si="0"/>
        <v/>
      </c>
      <c r="I32" s="175" t="str">
        <f t="shared" ref="I32" si="48">IF(D32=0,"",IF(F32=0,"",IF(AND(F32="LOW",G32="VERY LOW"),0.017,IF(AND(F32="LOW",G32="LOW"),0.02,IF(AND(F32="LOW",G32="MODERATE"),0.09,IF(AND(F32="LOW",G32="HIGH"),0.16,IF(AND(F32="LOW",G32="VERY HIGH"),0.325,IF(AND(F32="LOW",G32="EXTREME"),0.6,IF(AND(F32="MODERATE",G32="VERY LOW"),0.09,IF(AND(F32="MODERATE",G32="LOW"),0.125,IF(AND(F32="MODERATE",G32="MODERATE"),0.3,IF(AND(F32="MODERATE",G32="HIGH"),0.8,IF(AND(F32="MODERATE",G32="VERY HIGH"),0.7,IF(AND(F32="MODERATE",G32="EXTREME"),1.2,IF(AND(F32="HIGH",G32="VERY LOW"),0.25,IF(AND(F32="HIGH",G32="LOW"),0.4,IF(AND(F32="HIGH",G32="MODERATE"),0.64,IF(AND(F32="HIGH",G32="HIGH"),1,IF(AND(F32="HIGH",G32="VERY HIGH"),1.75,IF(AND(F32="HIGH",G32="EXTREME"),2.5,IF(AND(F32="VERY HIGH",G32="low"),0.25,IF(AND(F32="VERY HIGH",G32="LOW"),0.4,IF(AND(F32="VERY HIGH",G32="MODERATE"),0.64,IF(AND(F32="VERY HIGH",G32="HIGH"),1,IF(AND(F32="VERY HIGH",G32="VERY HIGH"),1.75,IF(AND(F32="VERY HIGH",G32="EXTREME"),2.5,IF(AND(F32="EXTREME",G32="VERY LOW"),0.15,IF(AND(F32="EXTREME",G32="LOW"),1.3,IF(AND(F32="EXTREME",G32="MODERATE"),1.75,IF(AND(F32="EXTREME",G32="HIGH"),2.5,IF(AND(F32="EXTREME",G32="VERY HIGH"),3.5,IF(AND(F32="EXTREME",G32="EXTREME"),4.5))))))))))))))))))))))))))))))))</f>
        <v/>
      </c>
      <c r="J32" s="177" t="str">
        <f t="shared" ref="J32" si="49">IF(D32=0,"",IF(I32=0,"",(I32*D32*E32)))</f>
        <v/>
      </c>
      <c r="K32" s="177" t="str">
        <f t="shared" ref="K32" si="50">IF(D32=0,"",((J32/27)/1.3))</f>
        <v/>
      </c>
      <c r="L32" s="177" t="str">
        <f t="shared" ref="L32" si="51">IF(D32=0,"",((J32/27)*(1.3/D32)))</f>
        <v/>
      </c>
      <c r="M32" s="158"/>
    </row>
    <row r="33" spans="1:13" ht="16.2" thickBot="1" x14ac:dyDescent="0.35">
      <c r="A33" s="157"/>
      <c r="B33" s="139"/>
      <c r="C33" s="139"/>
      <c r="D33" s="171"/>
      <c r="E33" s="171"/>
      <c r="F33" s="172"/>
      <c r="G33" s="174"/>
      <c r="H33" s="153"/>
      <c r="I33" s="176"/>
      <c r="J33" s="177"/>
      <c r="K33" s="177"/>
      <c r="L33" s="177"/>
      <c r="M33" s="158"/>
    </row>
    <row r="34" spans="1:13" ht="16.2" thickBot="1" x14ac:dyDescent="0.35">
      <c r="A34" s="157">
        <f>'BK # 15 - BEHI'!F6</f>
        <v>0</v>
      </c>
      <c r="B34" s="138"/>
      <c r="C34" s="138"/>
      <c r="D34" s="171">
        <f>'BK # 15 - BEHI'!Y6</f>
        <v>0</v>
      </c>
      <c r="E34" s="171">
        <f>'BK # 15 - BEHI'!A12</f>
        <v>0</v>
      </c>
      <c r="F34" s="172" t="str">
        <f>'BK # 15 - BEHI'!AU5</f>
        <v/>
      </c>
      <c r="G34" s="173" t="str">
        <f>'BK # 15 - NBS'!I52</f>
        <v xml:space="preserve"> </v>
      </c>
      <c r="H34" s="152" t="str">
        <f t="shared" si="0"/>
        <v/>
      </c>
      <c r="I34" s="175" t="str">
        <f t="shared" ref="I34" si="52">IF(D34=0,"",IF(F34=0,"",IF(AND(F34="LOW",G34="VERY LOW"),0.017,IF(AND(F34="LOW",G34="LOW"),0.02,IF(AND(F34="LOW",G34="MODERATE"),0.09,IF(AND(F34="LOW",G34="HIGH"),0.16,IF(AND(F34="LOW",G34="VERY HIGH"),0.325,IF(AND(F34="LOW",G34="EXTREME"),0.6,IF(AND(F34="MODERATE",G34="VERY LOW"),0.09,IF(AND(F34="MODERATE",G34="LOW"),0.125,IF(AND(F34="MODERATE",G34="MODERATE"),0.3,IF(AND(F34="MODERATE",G34="HIGH"),0.8,IF(AND(F34="MODERATE",G34="VERY HIGH"),0.7,IF(AND(F34="MODERATE",G34="EXTREME"),1.2,IF(AND(F34="HIGH",G34="VERY LOW"),0.25,IF(AND(F34="HIGH",G34="LOW"),0.4,IF(AND(F34="HIGH",G34="MODERATE"),0.64,IF(AND(F34="HIGH",G34="HIGH"),1,IF(AND(F34="HIGH",G34="VERY HIGH"),1.75,IF(AND(F34="HIGH",G34="EXTREME"),2.5,IF(AND(F34="VERY HIGH",G34="low"),0.25,IF(AND(F34="VERY HIGH",G34="LOW"),0.4,IF(AND(F34="VERY HIGH",G34="MODERATE"),0.64,IF(AND(F34="VERY HIGH",G34="HIGH"),1,IF(AND(F34="VERY HIGH",G34="VERY HIGH"),1.75,IF(AND(F34="VERY HIGH",G34="EXTREME"),2.5,IF(AND(F34="EXTREME",G34="VERY LOW"),0.15,IF(AND(F34="EXTREME",G34="LOW"),1.3,IF(AND(F34="EXTREME",G34="MODERATE"),1.75,IF(AND(F34="EXTREME",G34="HIGH"),2.5,IF(AND(F34="EXTREME",G34="VERY HIGH"),3.5,IF(AND(F34="EXTREME",G34="EXTREME"),4.5))))))))))))))))))))))))))))))))</f>
        <v/>
      </c>
      <c r="J34" s="177" t="str">
        <f t="shared" ref="J34" si="53">IF(D34=0,"",IF(I34=0,"",(I34*D34*E34)))</f>
        <v/>
      </c>
      <c r="K34" s="177" t="str">
        <f t="shared" ref="K34" si="54">IF(D34=0,"",((J34/27)/1.3))</f>
        <v/>
      </c>
      <c r="L34" s="177" t="str">
        <f t="shared" ref="L34" si="55">IF(D34=0,"",((J34/27)*(1.3/D34)))</f>
        <v/>
      </c>
      <c r="M34" s="158"/>
    </row>
    <row r="35" spans="1:13" ht="16.2" thickBot="1" x14ac:dyDescent="0.35">
      <c r="A35" s="157"/>
      <c r="B35" s="139"/>
      <c r="C35" s="139"/>
      <c r="D35" s="171"/>
      <c r="E35" s="171"/>
      <c r="F35" s="172"/>
      <c r="G35" s="174"/>
      <c r="H35" s="153"/>
      <c r="I35" s="176"/>
      <c r="J35" s="177"/>
      <c r="K35" s="177"/>
      <c r="L35" s="177"/>
      <c r="M35" s="158"/>
    </row>
    <row r="36" spans="1:13" ht="16.2" thickBot="1" x14ac:dyDescent="0.35">
      <c r="A36" s="157">
        <f>'BK # 16 - BEHI'!F6</f>
        <v>0</v>
      </c>
      <c r="B36" s="138"/>
      <c r="C36" s="138"/>
      <c r="D36" s="171">
        <f>'BK # 16 - BEHI'!Y6</f>
        <v>0</v>
      </c>
      <c r="E36" s="171">
        <f>'BK # 16 - BEHI'!A12</f>
        <v>0</v>
      </c>
      <c r="F36" s="172" t="str">
        <f>'BK # 16 - BEHI'!AU5</f>
        <v/>
      </c>
      <c r="G36" s="173" t="str">
        <f>'BK # 16 - NBS'!I52</f>
        <v xml:space="preserve"> </v>
      </c>
      <c r="H36" s="152" t="str">
        <f t="shared" si="0"/>
        <v/>
      </c>
      <c r="I36" s="175" t="str">
        <f t="shared" ref="I36" si="56">IF(D36=0,"",IF(F36=0,"",IF(AND(F36="LOW",G36="VERY LOW"),0.017,IF(AND(F36="LOW",G36="LOW"),0.02,IF(AND(F36="LOW",G36="MODERATE"),0.09,IF(AND(F36="LOW",G36="HIGH"),0.16,IF(AND(F36="LOW",G36="VERY HIGH"),0.325,IF(AND(F36="LOW",G36="EXTREME"),0.6,IF(AND(F36="MODERATE",G36="VERY LOW"),0.09,IF(AND(F36="MODERATE",G36="LOW"),0.125,IF(AND(F36="MODERATE",G36="MODERATE"),0.3,IF(AND(F36="MODERATE",G36="HIGH"),0.8,IF(AND(F36="MODERATE",G36="VERY HIGH"),0.7,IF(AND(F36="MODERATE",G36="EXTREME"),1.2,IF(AND(F36="HIGH",G36="VERY LOW"),0.25,IF(AND(F36="HIGH",G36="LOW"),0.4,IF(AND(F36="HIGH",G36="MODERATE"),0.64,IF(AND(F36="HIGH",G36="HIGH"),1,IF(AND(F36="HIGH",G36="VERY HIGH"),1.75,IF(AND(F36="HIGH",G36="EXTREME"),2.5,IF(AND(F36="VERY HIGH",G36="low"),0.25,IF(AND(F36="VERY HIGH",G36="LOW"),0.4,IF(AND(F36="VERY HIGH",G36="MODERATE"),0.64,IF(AND(F36="VERY HIGH",G36="HIGH"),1,IF(AND(F36="VERY HIGH",G36="VERY HIGH"),1.75,IF(AND(F36="VERY HIGH",G36="EXTREME"),2.5,IF(AND(F36="EXTREME",G36="VERY LOW"),0.15,IF(AND(F36="EXTREME",G36="LOW"),1.3,IF(AND(F36="EXTREME",G36="MODERATE"),1.75,IF(AND(F36="EXTREME",G36="HIGH"),2.5,IF(AND(F36="EXTREME",G36="VERY HIGH"),3.5,IF(AND(F36="EXTREME",G36="EXTREME"),4.5))))))))))))))))))))))))))))))))</f>
        <v/>
      </c>
      <c r="J36" s="177" t="str">
        <f t="shared" ref="J36" si="57">IF(D36=0,"",IF(I36=0,"",(I36*D36*E36)))</f>
        <v/>
      </c>
      <c r="K36" s="177" t="str">
        <f t="shared" ref="K36" si="58">IF(D36=0,"",((J36/27)/1.3))</f>
        <v/>
      </c>
      <c r="L36" s="177" t="str">
        <f t="shared" ref="L36" si="59">IF(D36=0,"",((J36/27)*(1.3/D36)))</f>
        <v/>
      </c>
      <c r="M36" s="158"/>
    </row>
    <row r="37" spans="1:13" ht="16.2" thickBot="1" x14ac:dyDescent="0.35">
      <c r="A37" s="157"/>
      <c r="B37" s="139"/>
      <c r="C37" s="139"/>
      <c r="D37" s="171"/>
      <c r="E37" s="171"/>
      <c r="F37" s="172"/>
      <c r="G37" s="174"/>
      <c r="H37" s="153"/>
      <c r="I37" s="176"/>
      <c r="J37" s="177"/>
      <c r="K37" s="177"/>
      <c r="L37" s="177"/>
      <c r="M37" s="158"/>
    </row>
    <row r="38" spans="1:13" ht="16.2" thickBot="1" x14ac:dyDescent="0.35">
      <c r="A38" s="157">
        <f>'BK # 17 - BEHI'!F6</f>
        <v>0</v>
      </c>
      <c r="B38" s="138"/>
      <c r="C38" s="138"/>
      <c r="D38" s="171">
        <f>'BK # 17 - BEHI'!Y6</f>
        <v>0</v>
      </c>
      <c r="E38" s="171">
        <f>'BK # 17 - BEHI'!A12</f>
        <v>0</v>
      </c>
      <c r="F38" s="172" t="str">
        <f>'BK # 17 - BEHI'!AU5</f>
        <v/>
      </c>
      <c r="G38" s="173" t="str">
        <f>'BK # 17 - NBS'!I52</f>
        <v xml:space="preserve"> </v>
      </c>
      <c r="H38" s="152" t="str">
        <f t="shared" si="0"/>
        <v/>
      </c>
      <c r="I38" s="175" t="str">
        <f t="shared" ref="I38" si="60">IF(D38=0,"",IF(F38=0,"",IF(AND(F38="LOW",G38="VERY LOW"),0.017,IF(AND(F38="LOW",G38="LOW"),0.02,IF(AND(F38="LOW",G38="MODERATE"),0.09,IF(AND(F38="LOW",G38="HIGH"),0.16,IF(AND(F38="LOW",G38="VERY HIGH"),0.325,IF(AND(F38="LOW",G38="EXTREME"),0.6,IF(AND(F38="MODERATE",G38="VERY LOW"),0.09,IF(AND(F38="MODERATE",G38="LOW"),0.125,IF(AND(F38="MODERATE",G38="MODERATE"),0.3,IF(AND(F38="MODERATE",G38="HIGH"),0.8,IF(AND(F38="MODERATE",G38="VERY HIGH"),0.7,IF(AND(F38="MODERATE",G38="EXTREME"),1.2,IF(AND(F38="HIGH",G38="VERY LOW"),0.25,IF(AND(F38="HIGH",G38="LOW"),0.4,IF(AND(F38="HIGH",G38="MODERATE"),0.64,IF(AND(F38="HIGH",G38="HIGH"),1,IF(AND(F38="HIGH",G38="VERY HIGH"),1.75,IF(AND(F38="HIGH",G38="EXTREME"),2.5,IF(AND(F38="VERY HIGH",G38="low"),0.25,IF(AND(F38="VERY HIGH",G38="LOW"),0.4,IF(AND(F38="VERY HIGH",G38="MODERATE"),0.64,IF(AND(F38="VERY HIGH",G38="HIGH"),1,IF(AND(F38="VERY HIGH",G38="VERY HIGH"),1.75,IF(AND(F38="VERY HIGH",G38="EXTREME"),2.5,IF(AND(F38="EXTREME",G38="VERY LOW"),0.15,IF(AND(F38="EXTREME",G38="LOW"),1.3,IF(AND(F38="EXTREME",G38="MODERATE"),1.75,IF(AND(F38="EXTREME",G38="HIGH"),2.5,IF(AND(F38="EXTREME",G38="VERY HIGH"),3.5,IF(AND(F38="EXTREME",G38="EXTREME"),4.5))))))))))))))))))))))))))))))))</f>
        <v/>
      </c>
      <c r="J38" s="177" t="str">
        <f t="shared" ref="J38" si="61">IF(D38=0,"",IF(I38=0,"",(I38*D38*E38)))</f>
        <v/>
      </c>
      <c r="K38" s="177" t="str">
        <f t="shared" ref="K38" si="62">IF(D38=0,"",((J38/27)/1.3))</f>
        <v/>
      </c>
      <c r="L38" s="177" t="str">
        <f t="shared" ref="L38" si="63">IF(D38=0,"",((J38/27)*(1.3/D38)))</f>
        <v/>
      </c>
      <c r="M38" s="158"/>
    </row>
    <row r="39" spans="1:13" ht="16.2" thickBot="1" x14ac:dyDescent="0.35">
      <c r="A39" s="157"/>
      <c r="B39" s="139"/>
      <c r="C39" s="139"/>
      <c r="D39" s="171"/>
      <c r="E39" s="171"/>
      <c r="F39" s="172"/>
      <c r="G39" s="174"/>
      <c r="H39" s="153"/>
      <c r="I39" s="176"/>
      <c r="J39" s="177"/>
      <c r="K39" s="177"/>
      <c r="L39" s="177"/>
      <c r="M39" s="158"/>
    </row>
    <row r="40" spans="1:13" ht="16.2" thickBot="1" x14ac:dyDescent="0.35">
      <c r="A40" s="157">
        <f>'BK # 18 - BEHI'!F6</f>
        <v>0</v>
      </c>
      <c r="B40" s="138"/>
      <c r="C40" s="138"/>
      <c r="D40" s="171">
        <f>'BK # 18 - BEHI'!Y6</f>
        <v>0</v>
      </c>
      <c r="E40" s="171">
        <f>'BK # 18 - BEHI'!A12</f>
        <v>0</v>
      </c>
      <c r="F40" s="172" t="str">
        <f>'BK # 18 - BEHI'!AU5</f>
        <v/>
      </c>
      <c r="G40" s="173" t="str">
        <f>'BK # 18 - NBS'!I52</f>
        <v xml:space="preserve"> </v>
      </c>
      <c r="H40" s="152" t="str">
        <f t="shared" si="0"/>
        <v/>
      </c>
      <c r="I40" s="175" t="str">
        <f t="shared" ref="I40" si="64">IF(D40=0,"",IF(F40=0,"",IF(AND(F40="LOW",G40="VERY LOW"),0.017,IF(AND(F40="LOW",G40="LOW"),0.02,IF(AND(F40="LOW",G40="MODERATE"),0.09,IF(AND(F40="LOW",G40="HIGH"),0.16,IF(AND(F40="LOW",G40="VERY HIGH"),0.325,IF(AND(F40="LOW",G40="EXTREME"),0.6,IF(AND(F40="MODERATE",G40="VERY LOW"),0.09,IF(AND(F40="MODERATE",G40="LOW"),0.125,IF(AND(F40="MODERATE",G40="MODERATE"),0.3,IF(AND(F40="MODERATE",G40="HIGH"),0.8,IF(AND(F40="MODERATE",G40="VERY HIGH"),0.7,IF(AND(F40="MODERATE",G40="EXTREME"),1.2,IF(AND(F40="HIGH",G40="VERY LOW"),0.25,IF(AND(F40="HIGH",G40="LOW"),0.4,IF(AND(F40="HIGH",G40="MODERATE"),0.64,IF(AND(F40="HIGH",G40="HIGH"),1,IF(AND(F40="HIGH",G40="VERY HIGH"),1.75,IF(AND(F40="HIGH",G40="EXTREME"),2.5,IF(AND(F40="VERY HIGH",G40="low"),0.25,IF(AND(F40="VERY HIGH",G40="LOW"),0.4,IF(AND(F40="VERY HIGH",G40="MODERATE"),0.64,IF(AND(F40="VERY HIGH",G40="HIGH"),1,IF(AND(F40="VERY HIGH",G40="VERY HIGH"),1.75,IF(AND(F40="VERY HIGH",G40="EXTREME"),2.5,IF(AND(F40="EXTREME",G40="VERY LOW"),0.15,IF(AND(F40="EXTREME",G40="LOW"),1.3,IF(AND(F40="EXTREME",G40="MODERATE"),1.75,IF(AND(F40="EXTREME",G40="HIGH"),2.5,IF(AND(F40="EXTREME",G40="VERY HIGH"),3.5,IF(AND(F40="EXTREME",G40="EXTREME"),4.5))))))))))))))))))))))))))))))))</f>
        <v/>
      </c>
      <c r="J40" s="177" t="str">
        <f t="shared" ref="J40" si="65">IF(D40=0,"",IF(I40=0,"",(I40*D40*E40)))</f>
        <v/>
      </c>
      <c r="K40" s="177" t="str">
        <f t="shared" ref="K40" si="66">IF(D40=0,"",((J40/27)/1.3))</f>
        <v/>
      </c>
      <c r="L40" s="177" t="str">
        <f t="shared" ref="L40" si="67">IF(D40=0,"",((J40/27)*(1.3/D40)))</f>
        <v/>
      </c>
      <c r="M40" s="158"/>
    </row>
    <row r="41" spans="1:13" ht="16.2" thickBot="1" x14ac:dyDescent="0.35">
      <c r="A41" s="157"/>
      <c r="B41" s="139"/>
      <c r="C41" s="139"/>
      <c r="D41" s="171"/>
      <c r="E41" s="171"/>
      <c r="F41" s="172"/>
      <c r="G41" s="174"/>
      <c r="H41" s="153"/>
      <c r="I41" s="176"/>
      <c r="J41" s="177"/>
      <c r="K41" s="177"/>
      <c r="L41" s="177"/>
      <c r="M41" s="158"/>
    </row>
    <row r="42" spans="1:13" ht="16.2" thickBot="1" x14ac:dyDescent="0.35">
      <c r="A42" s="157">
        <f>'BK # 19 - BEHI'!F6</f>
        <v>0</v>
      </c>
      <c r="B42" s="138"/>
      <c r="C42" s="138"/>
      <c r="D42" s="171">
        <f>'BK # 19 - BEHI'!Y6</f>
        <v>0</v>
      </c>
      <c r="E42" s="171">
        <f>'BK # 19 - BEHI'!A12</f>
        <v>0</v>
      </c>
      <c r="F42" s="172" t="str">
        <f>'BK # 19 - BEHI'!AU5</f>
        <v/>
      </c>
      <c r="G42" s="173" t="str">
        <f>'BK # 19 - NBS'!I52</f>
        <v xml:space="preserve"> </v>
      </c>
      <c r="H42" s="152" t="str">
        <f t="shared" si="0"/>
        <v/>
      </c>
      <c r="I42" s="175" t="str">
        <f t="shared" ref="I42" si="68">IF(D42=0,"",IF(F42=0,"",IF(AND(F42="LOW",G42="VERY LOW"),0.017,IF(AND(F42="LOW",G42="LOW"),0.02,IF(AND(F42="LOW",G42="MODERATE"),0.09,IF(AND(F42="LOW",G42="HIGH"),0.16,IF(AND(F42="LOW",G42="VERY HIGH"),0.325,IF(AND(F42="LOW",G42="EXTREME"),0.6,IF(AND(F42="MODERATE",G42="VERY LOW"),0.09,IF(AND(F42="MODERATE",G42="LOW"),0.125,IF(AND(F42="MODERATE",G42="MODERATE"),0.3,IF(AND(F42="MODERATE",G42="HIGH"),0.8,IF(AND(F42="MODERATE",G42="VERY HIGH"),0.7,IF(AND(F42="MODERATE",G42="EXTREME"),1.2,IF(AND(F42="HIGH",G42="VERY LOW"),0.25,IF(AND(F42="HIGH",G42="LOW"),0.4,IF(AND(F42="HIGH",G42="MODERATE"),0.64,IF(AND(F42="HIGH",G42="HIGH"),1,IF(AND(F42="HIGH",G42="VERY HIGH"),1.75,IF(AND(F42="HIGH",G42="EXTREME"),2.5,IF(AND(F42="VERY HIGH",G42="low"),0.25,IF(AND(F42="VERY HIGH",G42="LOW"),0.4,IF(AND(F42="VERY HIGH",G42="MODERATE"),0.64,IF(AND(F42="VERY HIGH",G42="HIGH"),1,IF(AND(F42="VERY HIGH",G42="VERY HIGH"),1.75,IF(AND(F42="VERY HIGH",G42="EXTREME"),2.5,IF(AND(F42="EXTREME",G42="VERY LOW"),0.15,IF(AND(F42="EXTREME",G42="LOW"),1.3,IF(AND(F42="EXTREME",G42="MODERATE"),1.75,IF(AND(F42="EXTREME",G42="HIGH"),2.5,IF(AND(F42="EXTREME",G42="VERY HIGH"),3.5,IF(AND(F42="EXTREME",G42="EXTREME"),4.5))))))))))))))))))))))))))))))))</f>
        <v/>
      </c>
      <c r="J42" s="177" t="str">
        <f t="shared" ref="J42" si="69">IF(D42=0,"",IF(I42=0,"",(I42*D42*E42)))</f>
        <v/>
      </c>
      <c r="K42" s="177" t="str">
        <f t="shared" ref="K42" si="70">IF(D42=0,"",((J42/27)/1.3))</f>
        <v/>
      </c>
      <c r="L42" s="177" t="str">
        <f t="shared" ref="L42" si="71">IF(D42=0,"",((J42/27)*(1.3/D42)))</f>
        <v/>
      </c>
      <c r="M42" s="158"/>
    </row>
    <row r="43" spans="1:13" ht="16.2" thickBot="1" x14ac:dyDescent="0.35">
      <c r="A43" s="157"/>
      <c r="B43" s="139"/>
      <c r="C43" s="139"/>
      <c r="D43" s="171"/>
      <c r="E43" s="171"/>
      <c r="F43" s="172"/>
      <c r="G43" s="174"/>
      <c r="H43" s="153"/>
      <c r="I43" s="176"/>
      <c r="J43" s="177"/>
      <c r="K43" s="177"/>
      <c r="L43" s="177"/>
      <c r="M43" s="158"/>
    </row>
    <row r="44" spans="1:13" ht="16.2" thickBot="1" x14ac:dyDescent="0.35">
      <c r="A44" s="157">
        <f>'BK # 20 - BEHI'!F6</f>
        <v>0</v>
      </c>
      <c r="B44" s="138"/>
      <c r="C44" s="138"/>
      <c r="D44" s="171">
        <f>'BK # 20 - BEHI'!Y6</f>
        <v>0</v>
      </c>
      <c r="E44" s="171">
        <f>'BK # 20 - BEHI'!A12</f>
        <v>0</v>
      </c>
      <c r="F44" s="172" t="str">
        <f>'BK # 20 - BEHI'!AU5</f>
        <v/>
      </c>
      <c r="G44" s="173" t="str">
        <f>'BK # 20 - NBS'!I52</f>
        <v xml:space="preserve"> </v>
      </c>
      <c r="H44" s="152" t="str">
        <f t="shared" si="0"/>
        <v/>
      </c>
      <c r="I44" s="175" t="str">
        <f t="shared" ref="I44" si="72">IF(D44=0,"",IF(F44=0,"",IF(AND(F44="LOW",G44="VERY LOW"),0.017,IF(AND(F44="LOW",G44="LOW"),0.02,IF(AND(F44="LOW",G44="MODERATE"),0.09,IF(AND(F44="LOW",G44="HIGH"),0.16,IF(AND(F44="LOW",G44="VERY HIGH"),0.325,IF(AND(F44="LOW",G44="EXTREME"),0.6,IF(AND(F44="MODERATE",G44="VERY LOW"),0.09,IF(AND(F44="MODERATE",G44="LOW"),0.125,IF(AND(F44="MODERATE",G44="MODERATE"),0.3,IF(AND(F44="MODERATE",G44="HIGH"),0.8,IF(AND(F44="MODERATE",G44="VERY HIGH"),0.7,IF(AND(F44="MODERATE",G44="EXTREME"),1.2,IF(AND(F44="HIGH",G44="VERY LOW"),0.25,IF(AND(F44="HIGH",G44="LOW"),0.4,IF(AND(F44="HIGH",G44="MODERATE"),0.64,IF(AND(F44="HIGH",G44="HIGH"),1,IF(AND(F44="HIGH",G44="VERY HIGH"),1.75,IF(AND(F44="HIGH",G44="EXTREME"),2.5,IF(AND(F44="VERY HIGH",G44="low"),0.25,IF(AND(F44="VERY HIGH",G44="LOW"),0.4,IF(AND(F44="VERY HIGH",G44="MODERATE"),0.64,IF(AND(F44="VERY HIGH",G44="HIGH"),1,IF(AND(F44="VERY HIGH",G44="VERY HIGH"),1.75,IF(AND(F44="VERY HIGH",G44="EXTREME"),2.5,IF(AND(F44="EXTREME",G44="VERY LOW"),0.15,IF(AND(F44="EXTREME",G44="LOW"),1.3,IF(AND(F44="EXTREME",G44="MODERATE"),1.75,IF(AND(F44="EXTREME",G44="HIGH"),2.5,IF(AND(F44="EXTREME",G44="VERY HIGH"),3.5,IF(AND(F44="EXTREME",G44="EXTREME"),4.5))))))))))))))))))))))))))))))))</f>
        <v/>
      </c>
      <c r="J44" s="177" t="str">
        <f t="shared" ref="J44" si="73">IF(D44=0,"",IF(I44=0,"",(I44*D44*E44)))</f>
        <v/>
      </c>
      <c r="K44" s="177" t="str">
        <f t="shared" ref="K44" si="74">IF(D44=0,"",((J44/27)/1.3))</f>
        <v/>
      </c>
      <c r="L44" s="177" t="str">
        <f t="shared" ref="L44" si="75">IF(D44=0,"",((J44/27)*(1.3/D44)))</f>
        <v/>
      </c>
      <c r="M44" s="158"/>
    </row>
    <row r="45" spans="1:13" ht="16.2" thickBot="1" x14ac:dyDescent="0.35">
      <c r="A45" s="157"/>
      <c r="B45" s="139"/>
      <c r="C45" s="139"/>
      <c r="D45" s="171"/>
      <c r="E45" s="171"/>
      <c r="F45" s="172"/>
      <c r="G45" s="174"/>
      <c r="H45" s="153"/>
      <c r="I45" s="176"/>
      <c r="J45" s="177"/>
      <c r="K45" s="177"/>
      <c r="L45" s="177"/>
      <c r="M45" s="158"/>
    </row>
    <row r="46" spans="1:13" ht="21.6" thickTop="1" thickBot="1" x14ac:dyDescent="0.35">
      <c r="A46" s="583" t="s">
        <v>26</v>
      </c>
      <c r="B46" s="154"/>
      <c r="C46" s="154"/>
      <c r="D46" s="584">
        <f>SUM(D6:D45)</f>
        <v>0</v>
      </c>
      <c r="E46" s="585" t="s">
        <v>18</v>
      </c>
      <c r="F46" s="585" t="s">
        <v>18</v>
      </c>
      <c r="G46" s="585" t="s">
        <v>18</v>
      </c>
      <c r="H46" s="586" t="s">
        <v>18</v>
      </c>
      <c r="I46" s="584">
        <f>SUM(I6:I45)</f>
        <v>0</v>
      </c>
      <c r="J46" s="584">
        <f>SUM(J6:J45)</f>
        <v>0</v>
      </c>
      <c r="K46" s="584">
        <f>SUM(K6:K45)</f>
        <v>0</v>
      </c>
      <c r="L46" s="584">
        <f>SUM(L6:L45)</f>
        <v>0</v>
      </c>
      <c r="M46" s="587"/>
    </row>
    <row r="47" spans="1:13" ht="42" customHeight="1" thickBot="1" x14ac:dyDescent="0.35">
      <c r="A47" s="589" t="s">
        <v>224</v>
      </c>
      <c r="B47" s="590"/>
      <c r="C47" s="590"/>
      <c r="D47" s="590"/>
      <c r="E47" s="590"/>
      <c r="F47" s="590"/>
      <c r="G47" s="590"/>
      <c r="H47" s="590"/>
      <c r="I47" s="590"/>
      <c r="J47" s="590"/>
      <c r="K47" s="590"/>
      <c r="L47" s="590"/>
      <c r="M47" s="591"/>
    </row>
    <row r="48" spans="1:13" s="146" customFormat="1" ht="36.6" customHeight="1" x14ac:dyDescent="0.3">
      <c r="A48" s="588" t="s">
        <v>225</v>
      </c>
      <c r="B48" s="588" t="s">
        <v>262</v>
      </c>
      <c r="C48" s="588" t="s">
        <v>263</v>
      </c>
      <c r="D48" s="588" t="s">
        <v>264</v>
      </c>
      <c r="E48" s="150"/>
      <c r="F48" s="150"/>
      <c r="G48" s="150"/>
      <c r="H48" s="150"/>
      <c r="I48" s="150"/>
      <c r="J48" s="150"/>
      <c r="K48" s="150"/>
      <c r="L48" s="150"/>
      <c r="M48" s="151"/>
    </row>
    <row r="49" spans="1:4" x14ac:dyDescent="0.3">
      <c r="A49" s="147" t="s">
        <v>226</v>
      </c>
      <c r="B49" s="148" t="str">
        <f>IF((COUNTIF($H$6:$H$45,A49))=0,"",COUNTIF($H$6:$H$45,A49))</f>
        <v/>
      </c>
      <c r="C49" s="148" t="str">
        <f>IF((SUMIF($H$6:$H$45,A49,$D$6:$D$45))=0,"",SUMIF($H$6:$H$45,A49,$D$6:$D$45))</f>
        <v/>
      </c>
      <c r="D49" s="149" t="str">
        <f>IF(C49="","",(C49/$D$46))</f>
        <v/>
      </c>
    </row>
    <row r="50" spans="1:4" x14ac:dyDescent="0.3">
      <c r="A50" s="147" t="s">
        <v>227</v>
      </c>
      <c r="B50" s="148" t="str">
        <f t="shared" ref="B50:B84" si="76">IF((COUNTIF($H$6:$H$45,A50))=0,"",COUNTIF($H$6:$H$45,A50))</f>
        <v/>
      </c>
      <c r="C50" s="148" t="str">
        <f t="shared" ref="C50:C84" si="77">IF((SUMIF($H$6:$H$45,A50,$D$6:$D$45))=0,"",SUMIF($H$6:$H$45,A50,$D$6:$D$45))</f>
        <v/>
      </c>
      <c r="D50" s="149" t="str">
        <f t="shared" ref="D50:D84" si="78">IF(C50="","",(C50/$D$46))</f>
        <v/>
      </c>
    </row>
    <row r="51" spans="1:4" x14ac:dyDescent="0.3">
      <c r="A51" s="147" t="s">
        <v>228</v>
      </c>
      <c r="B51" s="148" t="str">
        <f t="shared" si="76"/>
        <v/>
      </c>
      <c r="C51" s="148" t="str">
        <f t="shared" si="77"/>
        <v/>
      </c>
      <c r="D51" s="149" t="str">
        <f t="shared" si="78"/>
        <v/>
      </c>
    </row>
    <row r="52" spans="1:4" x14ac:dyDescent="0.3">
      <c r="A52" s="147" t="s">
        <v>229</v>
      </c>
      <c r="B52" s="148" t="str">
        <f t="shared" si="76"/>
        <v/>
      </c>
      <c r="C52" s="148" t="str">
        <f t="shared" si="77"/>
        <v/>
      </c>
      <c r="D52" s="149" t="str">
        <f t="shared" si="78"/>
        <v/>
      </c>
    </row>
    <row r="53" spans="1:4" x14ac:dyDescent="0.3">
      <c r="A53" s="147" t="s">
        <v>230</v>
      </c>
      <c r="B53" s="148" t="str">
        <f t="shared" si="76"/>
        <v/>
      </c>
      <c r="C53" s="148" t="str">
        <f t="shared" si="77"/>
        <v/>
      </c>
      <c r="D53" s="149" t="str">
        <f t="shared" si="78"/>
        <v/>
      </c>
    </row>
    <row r="54" spans="1:4" x14ac:dyDescent="0.3">
      <c r="A54" s="147" t="s">
        <v>231</v>
      </c>
      <c r="B54" s="148" t="str">
        <f t="shared" si="76"/>
        <v/>
      </c>
      <c r="C54" s="148" t="str">
        <f t="shared" si="77"/>
        <v/>
      </c>
      <c r="D54" s="149" t="str">
        <f t="shared" si="78"/>
        <v/>
      </c>
    </row>
    <row r="55" spans="1:4" x14ac:dyDescent="0.3">
      <c r="A55" s="147" t="s">
        <v>233</v>
      </c>
      <c r="B55" s="148" t="str">
        <f t="shared" si="76"/>
        <v/>
      </c>
      <c r="C55" s="148" t="str">
        <f t="shared" si="77"/>
        <v/>
      </c>
      <c r="D55" s="149" t="str">
        <f t="shared" si="78"/>
        <v/>
      </c>
    </row>
    <row r="56" spans="1:4" x14ac:dyDescent="0.3">
      <c r="A56" s="147" t="s">
        <v>232</v>
      </c>
      <c r="B56" s="148" t="str">
        <f t="shared" si="76"/>
        <v/>
      </c>
      <c r="C56" s="148" t="str">
        <f t="shared" si="77"/>
        <v/>
      </c>
      <c r="D56" s="149" t="str">
        <f t="shared" si="78"/>
        <v/>
      </c>
    </row>
    <row r="57" spans="1:4" x14ac:dyDescent="0.3">
      <c r="A57" s="147" t="s">
        <v>234</v>
      </c>
      <c r="B57" s="148" t="str">
        <f t="shared" si="76"/>
        <v/>
      </c>
      <c r="C57" s="148" t="str">
        <f t="shared" si="77"/>
        <v/>
      </c>
      <c r="D57" s="149" t="str">
        <f t="shared" si="78"/>
        <v/>
      </c>
    </row>
    <row r="58" spans="1:4" x14ac:dyDescent="0.3">
      <c r="A58" s="147" t="s">
        <v>235</v>
      </c>
      <c r="B58" s="148" t="str">
        <f t="shared" si="76"/>
        <v/>
      </c>
      <c r="C58" s="148" t="str">
        <f t="shared" si="77"/>
        <v/>
      </c>
      <c r="D58" s="149" t="str">
        <f t="shared" si="78"/>
        <v/>
      </c>
    </row>
    <row r="59" spans="1:4" x14ac:dyDescent="0.3">
      <c r="A59" s="147" t="s">
        <v>236</v>
      </c>
      <c r="B59" s="148" t="str">
        <f t="shared" si="76"/>
        <v/>
      </c>
      <c r="C59" s="148" t="str">
        <f t="shared" si="77"/>
        <v/>
      </c>
      <c r="D59" s="149" t="str">
        <f t="shared" si="78"/>
        <v/>
      </c>
    </row>
    <row r="60" spans="1:4" x14ac:dyDescent="0.3">
      <c r="A60" s="147" t="s">
        <v>237</v>
      </c>
      <c r="B60" s="148" t="str">
        <f t="shared" si="76"/>
        <v/>
      </c>
      <c r="C60" s="148" t="str">
        <f t="shared" si="77"/>
        <v/>
      </c>
      <c r="D60" s="149" t="str">
        <f t="shared" si="78"/>
        <v/>
      </c>
    </row>
    <row r="61" spans="1:4" x14ac:dyDescent="0.3">
      <c r="A61" s="147" t="s">
        <v>238</v>
      </c>
      <c r="B61" s="148" t="str">
        <f t="shared" si="76"/>
        <v/>
      </c>
      <c r="C61" s="148" t="str">
        <f t="shared" si="77"/>
        <v/>
      </c>
      <c r="D61" s="149" t="str">
        <f t="shared" si="78"/>
        <v/>
      </c>
    </row>
    <row r="62" spans="1:4" x14ac:dyDescent="0.3">
      <c r="A62" s="147" t="s">
        <v>239</v>
      </c>
      <c r="B62" s="148" t="str">
        <f t="shared" si="76"/>
        <v/>
      </c>
      <c r="C62" s="148" t="str">
        <f t="shared" si="77"/>
        <v/>
      </c>
      <c r="D62" s="149" t="str">
        <f t="shared" si="78"/>
        <v/>
      </c>
    </row>
    <row r="63" spans="1:4" x14ac:dyDescent="0.3">
      <c r="A63" s="147" t="s">
        <v>243</v>
      </c>
      <c r="B63" s="148" t="str">
        <f t="shared" si="76"/>
        <v/>
      </c>
      <c r="C63" s="148" t="str">
        <f t="shared" si="77"/>
        <v/>
      </c>
      <c r="D63" s="149" t="str">
        <f t="shared" si="78"/>
        <v/>
      </c>
    </row>
    <row r="64" spans="1:4" x14ac:dyDescent="0.3">
      <c r="A64" s="147" t="s">
        <v>240</v>
      </c>
      <c r="B64" s="148" t="str">
        <f t="shared" si="76"/>
        <v/>
      </c>
      <c r="C64" s="148" t="str">
        <f t="shared" si="77"/>
        <v/>
      </c>
      <c r="D64" s="149" t="str">
        <f t="shared" si="78"/>
        <v/>
      </c>
    </row>
    <row r="65" spans="1:4" x14ac:dyDescent="0.3">
      <c r="A65" s="147" t="s">
        <v>241</v>
      </c>
      <c r="B65" s="148" t="str">
        <f t="shared" si="76"/>
        <v/>
      </c>
      <c r="C65" s="148" t="str">
        <f t="shared" si="77"/>
        <v/>
      </c>
      <c r="D65" s="149" t="str">
        <f t="shared" si="78"/>
        <v/>
      </c>
    </row>
    <row r="66" spans="1:4" x14ac:dyDescent="0.3">
      <c r="A66" s="147" t="s">
        <v>242</v>
      </c>
      <c r="B66" s="148" t="str">
        <f t="shared" si="76"/>
        <v/>
      </c>
      <c r="C66" s="148" t="str">
        <f t="shared" si="77"/>
        <v/>
      </c>
      <c r="D66" s="149" t="str">
        <f t="shared" si="78"/>
        <v/>
      </c>
    </row>
    <row r="67" spans="1:4" x14ac:dyDescent="0.3">
      <c r="A67" s="147" t="s">
        <v>244</v>
      </c>
      <c r="B67" s="148" t="str">
        <f t="shared" si="76"/>
        <v/>
      </c>
      <c r="C67" s="148" t="str">
        <f t="shared" si="77"/>
        <v/>
      </c>
      <c r="D67" s="149" t="str">
        <f t="shared" si="78"/>
        <v/>
      </c>
    </row>
    <row r="68" spans="1:4" x14ac:dyDescent="0.3">
      <c r="A68" s="147" t="s">
        <v>245</v>
      </c>
      <c r="B68" s="148" t="str">
        <f t="shared" si="76"/>
        <v/>
      </c>
      <c r="C68" s="148" t="str">
        <f t="shared" si="77"/>
        <v/>
      </c>
      <c r="D68" s="149" t="str">
        <f t="shared" si="78"/>
        <v/>
      </c>
    </row>
    <row r="69" spans="1:4" x14ac:dyDescent="0.3">
      <c r="A69" s="147" t="s">
        <v>246</v>
      </c>
      <c r="B69" s="148" t="str">
        <f t="shared" si="76"/>
        <v/>
      </c>
      <c r="C69" s="148" t="str">
        <f t="shared" si="77"/>
        <v/>
      </c>
      <c r="D69" s="149" t="str">
        <f t="shared" si="78"/>
        <v/>
      </c>
    </row>
    <row r="70" spans="1:4" x14ac:dyDescent="0.3">
      <c r="A70" s="147" t="s">
        <v>248</v>
      </c>
      <c r="B70" s="148" t="str">
        <f t="shared" si="76"/>
        <v/>
      </c>
      <c r="C70" s="148" t="str">
        <f t="shared" si="77"/>
        <v/>
      </c>
      <c r="D70" s="149" t="str">
        <f t="shared" si="78"/>
        <v/>
      </c>
    </row>
    <row r="71" spans="1:4" x14ac:dyDescent="0.3">
      <c r="A71" s="147" t="s">
        <v>261</v>
      </c>
      <c r="B71" s="148" t="str">
        <f t="shared" si="76"/>
        <v/>
      </c>
      <c r="C71" s="148" t="str">
        <f t="shared" si="77"/>
        <v/>
      </c>
      <c r="D71" s="149" t="str">
        <f t="shared" si="78"/>
        <v/>
      </c>
    </row>
    <row r="72" spans="1:4" x14ac:dyDescent="0.3">
      <c r="A72" s="147" t="s">
        <v>247</v>
      </c>
      <c r="B72" s="148" t="str">
        <f t="shared" si="76"/>
        <v/>
      </c>
      <c r="C72" s="148" t="str">
        <f t="shared" si="77"/>
        <v/>
      </c>
      <c r="D72" s="149" t="str">
        <f t="shared" si="78"/>
        <v/>
      </c>
    </row>
    <row r="73" spans="1:4" x14ac:dyDescent="0.3">
      <c r="A73" s="147" t="s">
        <v>249</v>
      </c>
      <c r="B73" s="148" t="str">
        <f t="shared" si="76"/>
        <v/>
      </c>
      <c r="C73" s="148" t="str">
        <f t="shared" si="77"/>
        <v/>
      </c>
      <c r="D73" s="149" t="str">
        <f t="shared" si="78"/>
        <v/>
      </c>
    </row>
    <row r="74" spans="1:4" x14ac:dyDescent="0.3">
      <c r="A74" s="147" t="s">
        <v>250</v>
      </c>
      <c r="B74" s="148" t="str">
        <f t="shared" si="76"/>
        <v/>
      </c>
      <c r="C74" s="148" t="str">
        <f t="shared" si="77"/>
        <v/>
      </c>
      <c r="D74" s="149" t="str">
        <f t="shared" si="78"/>
        <v/>
      </c>
    </row>
    <row r="75" spans="1:4" x14ac:dyDescent="0.3">
      <c r="A75" s="147" t="s">
        <v>251</v>
      </c>
      <c r="B75" s="148" t="str">
        <f t="shared" si="76"/>
        <v/>
      </c>
      <c r="C75" s="148" t="str">
        <f t="shared" si="77"/>
        <v/>
      </c>
      <c r="D75" s="149" t="str">
        <f t="shared" si="78"/>
        <v/>
      </c>
    </row>
    <row r="76" spans="1:4" x14ac:dyDescent="0.3">
      <c r="A76" s="147" t="s">
        <v>252</v>
      </c>
      <c r="B76" s="148" t="str">
        <f t="shared" si="76"/>
        <v/>
      </c>
      <c r="C76" s="148" t="str">
        <f t="shared" si="77"/>
        <v/>
      </c>
      <c r="D76" s="149" t="str">
        <f t="shared" si="78"/>
        <v/>
      </c>
    </row>
    <row r="77" spans="1:4" x14ac:dyDescent="0.3">
      <c r="A77" s="147" t="s">
        <v>254</v>
      </c>
      <c r="B77" s="148" t="str">
        <f t="shared" si="76"/>
        <v/>
      </c>
      <c r="C77" s="148" t="str">
        <f t="shared" si="77"/>
        <v/>
      </c>
      <c r="D77" s="149" t="str">
        <f t="shared" si="78"/>
        <v/>
      </c>
    </row>
    <row r="78" spans="1:4" x14ac:dyDescent="0.3">
      <c r="A78" s="147" t="s">
        <v>253</v>
      </c>
      <c r="B78" s="148" t="str">
        <f t="shared" si="76"/>
        <v/>
      </c>
      <c r="C78" s="148" t="str">
        <f t="shared" si="77"/>
        <v/>
      </c>
      <c r="D78" s="149" t="str">
        <f t="shared" si="78"/>
        <v/>
      </c>
    </row>
    <row r="79" spans="1:4" x14ac:dyDescent="0.3">
      <c r="A79" s="147" t="s">
        <v>255</v>
      </c>
      <c r="B79" s="148" t="str">
        <f t="shared" si="76"/>
        <v/>
      </c>
      <c r="C79" s="148" t="str">
        <f t="shared" si="77"/>
        <v/>
      </c>
      <c r="D79" s="149" t="str">
        <f t="shared" si="78"/>
        <v/>
      </c>
    </row>
    <row r="80" spans="1:4" x14ac:dyDescent="0.3">
      <c r="A80" s="147" t="s">
        <v>256</v>
      </c>
      <c r="B80" s="148" t="str">
        <f t="shared" si="76"/>
        <v/>
      </c>
      <c r="C80" s="148" t="str">
        <f t="shared" si="77"/>
        <v/>
      </c>
      <c r="D80" s="149" t="str">
        <f t="shared" si="78"/>
        <v/>
      </c>
    </row>
    <row r="81" spans="1:4" x14ac:dyDescent="0.3">
      <c r="A81" s="147" t="s">
        <v>257</v>
      </c>
      <c r="B81" s="148" t="str">
        <f t="shared" si="76"/>
        <v/>
      </c>
      <c r="C81" s="148" t="str">
        <f t="shared" si="77"/>
        <v/>
      </c>
      <c r="D81" s="149" t="str">
        <f t="shared" si="78"/>
        <v/>
      </c>
    </row>
    <row r="82" spans="1:4" x14ac:dyDescent="0.3">
      <c r="A82" s="147" t="s">
        <v>258</v>
      </c>
      <c r="B82" s="148" t="str">
        <f t="shared" si="76"/>
        <v/>
      </c>
      <c r="C82" s="148" t="str">
        <f t="shared" si="77"/>
        <v/>
      </c>
      <c r="D82" s="149" t="str">
        <f t="shared" si="78"/>
        <v/>
      </c>
    </row>
    <row r="83" spans="1:4" x14ac:dyDescent="0.3">
      <c r="A83" s="147" t="s">
        <v>259</v>
      </c>
      <c r="B83" s="148" t="str">
        <f t="shared" si="76"/>
        <v/>
      </c>
      <c r="C83" s="148" t="str">
        <f t="shared" si="77"/>
        <v/>
      </c>
      <c r="D83" s="149" t="str">
        <f t="shared" si="78"/>
        <v/>
      </c>
    </row>
    <row r="84" spans="1:4" x14ac:dyDescent="0.3">
      <c r="A84" s="592" t="s">
        <v>260</v>
      </c>
      <c r="B84" s="593" t="str">
        <f t="shared" si="76"/>
        <v/>
      </c>
      <c r="C84" s="593" t="str">
        <f t="shared" si="77"/>
        <v/>
      </c>
      <c r="D84" s="594" t="str">
        <f t="shared" si="78"/>
        <v/>
      </c>
    </row>
  </sheetData>
  <sheetProtection selectLockedCells="1"/>
  <mergeCells count="236">
    <mergeCell ref="A42:A43"/>
    <mergeCell ref="B2:M2"/>
    <mergeCell ref="A40:A41"/>
    <mergeCell ref="D40:D41"/>
    <mergeCell ref="E40:E41"/>
    <mergeCell ref="F40:F41"/>
    <mergeCell ref="G40:G41"/>
    <mergeCell ref="I40:I41"/>
    <mergeCell ref="J40:J41"/>
    <mergeCell ref="K40:K41"/>
    <mergeCell ref="L40:L41"/>
    <mergeCell ref="F36:F37"/>
    <mergeCell ref="G36:G37"/>
    <mergeCell ref="I36:I37"/>
    <mergeCell ref="J36:J37"/>
    <mergeCell ref="K36:K37"/>
    <mergeCell ref="L36:L37"/>
    <mergeCell ref="M36:M37"/>
    <mergeCell ref="A38:A39"/>
    <mergeCell ref="D38:D39"/>
    <mergeCell ref="E38:E39"/>
    <mergeCell ref="F38:F39"/>
    <mergeCell ref="G38:G39"/>
    <mergeCell ref="I38:I39"/>
    <mergeCell ref="M44:M45"/>
    <mergeCell ref="A32:A33"/>
    <mergeCell ref="D32:D33"/>
    <mergeCell ref="E32:E33"/>
    <mergeCell ref="F32:F33"/>
    <mergeCell ref="G32:G33"/>
    <mergeCell ref="I32:I33"/>
    <mergeCell ref="J32:J33"/>
    <mergeCell ref="K32:K33"/>
    <mergeCell ref="L32:L33"/>
    <mergeCell ref="M32:M33"/>
    <mergeCell ref="A34:A35"/>
    <mergeCell ref="D34:D35"/>
    <mergeCell ref="E34:E35"/>
    <mergeCell ref="F34:F35"/>
    <mergeCell ref="G34:G35"/>
    <mergeCell ref="I34:I35"/>
    <mergeCell ref="J34:J35"/>
    <mergeCell ref="K34:K35"/>
    <mergeCell ref="L34:L35"/>
    <mergeCell ref="M34:M35"/>
    <mergeCell ref="A36:A37"/>
    <mergeCell ref="D36:D37"/>
    <mergeCell ref="E36:E37"/>
    <mergeCell ref="A44:A45"/>
    <mergeCell ref="D44:D45"/>
    <mergeCell ref="E44:E45"/>
    <mergeCell ref="F44:F45"/>
    <mergeCell ref="G44:G45"/>
    <mergeCell ref="I44:I45"/>
    <mergeCell ref="J44:J45"/>
    <mergeCell ref="K44:K45"/>
    <mergeCell ref="L44:L45"/>
    <mergeCell ref="J38:J39"/>
    <mergeCell ref="K38:K39"/>
    <mergeCell ref="L38:L39"/>
    <mergeCell ref="M38:M39"/>
    <mergeCell ref="D42:D43"/>
    <mergeCell ref="E42:E43"/>
    <mergeCell ref="F42:F43"/>
    <mergeCell ref="G42:G43"/>
    <mergeCell ref="I42:I43"/>
    <mergeCell ref="J42:J43"/>
    <mergeCell ref="K42:K43"/>
    <mergeCell ref="L42:L43"/>
    <mergeCell ref="M42:M43"/>
    <mergeCell ref="M40:M41"/>
    <mergeCell ref="M28:M29"/>
    <mergeCell ref="A30:A31"/>
    <mergeCell ref="D30:D31"/>
    <mergeCell ref="E30:E31"/>
    <mergeCell ref="F30:F31"/>
    <mergeCell ref="G30:G31"/>
    <mergeCell ref="I30:I31"/>
    <mergeCell ref="J30:J31"/>
    <mergeCell ref="K30:K31"/>
    <mergeCell ref="L30:L31"/>
    <mergeCell ref="M30:M31"/>
    <mergeCell ref="A28:A29"/>
    <mergeCell ref="D28:D29"/>
    <mergeCell ref="E28:E29"/>
    <mergeCell ref="F28:F29"/>
    <mergeCell ref="G28:G29"/>
    <mergeCell ref="I28:I29"/>
    <mergeCell ref="J28:J29"/>
    <mergeCell ref="K28:K29"/>
    <mergeCell ref="L28:L29"/>
    <mergeCell ref="H28:H29"/>
    <mergeCell ref="H30:H31"/>
    <mergeCell ref="M24:M25"/>
    <mergeCell ref="A26:A27"/>
    <mergeCell ref="D26:D27"/>
    <mergeCell ref="E26:E27"/>
    <mergeCell ref="F26:F27"/>
    <mergeCell ref="G26:G27"/>
    <mergeCell ref="I26:I27"/>
    <mergeCell ref="J26:J27"/>
    <mergeCell ref="K26:K27"/>
    <mergeCell ref="L26:L27"/>
    <mergeCell ref="M26:M27"/>
    <mergeCell ref="A24:A25"/>
    <mergeCell ref="D24:D25"/>
    <mergeCell ref="E24:E25"/>
    <mergeCell ref="F24:F25"/>
    <mergeCell ref="G24:G25"/>
    <mergeCell ref="I24:I25"/>
    <mergeCell ref="J24:J25"/>
    <mergeCell ref="K24:K25"/>
    <mergeCell ref="L24:L25"/>
    <mergeCell ref="H24:H25"/>
    <mergeCell ref="H26:H27"/>
    <mergeCell ref="M20:M21"/>
    <mergeCell ref="A22:A23"/>
    <mergeCell ref="D22:D23"/>
    <mergeCell ref="E22:E23"/>
    <mergeCell ref="F22:F23"/>
    <mergeCell ref="G22:G23"/>
    <mergeCell ref="I22:I23"/>
    <mergeCell ref="J22:J23"/>
    <mergeCell ref="K22:K23"/>
    <mergeCell ref="L22:L23"/>
    <mergeCell ref="M22:M23"/>
    <mergeCell ref="A20:A21"/>
    <mergeCell ref="D20:D21"/>
    <mergeCell ref="E20:E21"/>
    <mergeCell ref="F20:F21"/>
    <mergeCell ref="G20:G21"/>
    <mergeCell ref="I20:I21"/>
    <mergeCell ref="J20:J21"/>
    <mergeCell ref="K20:K21"/>
    <mergeCell ref="L20:L21"/>
    <mergeCell ref="H22:H23"/>
    <mergeCell ref="A10:A11"/>
    <mergeCell ref="D10:D11"/>
    <mergeCell ref="E10:E11"/>
    <mergeCell ref="M16:M17"/>
    <mergeCell ref="A18:A19"/>
    <mergeCell ref="D18:D19"/>
    <mergeCell ref="E18:E19"/>
    <mergeCell ref="F18:F19"/>
    <mergeCell ref="G18:G19"/>
    <mergeCell ref="I18:I19"/>
    <mergeCell ref="J18:J19"/>
    <mergeCell ref="K18:K19"/>
    <mergeCell ref="L18:L19"/>
    <mergeCell ref="M18:M19"/>
    <mergeCell ref="A16:A17"/>
    <mergeCell ref="D16:D17"/>
    <mergeCell ref="E16:E17"/>
    <mergeCell ref="F16:F17"/>
    <mergeCell ref="G16:G17"/>
    <mergeCell ref="I16:I17"/>
    <mergeCell ref="J16:J17"/>
    <mergeCell ref="K16:K17"/>
    <mergeCell ref="L16:L17"/>
    <mergeCell ref="M12:M13"/>
    <mergeCell ref="M14:M15"/>
    <mergeCell ref="A12:A13"/>
    <mergeCell ref="D12:D13"/>
    <mergeCell ref="E12:E13"/>
    <mergeCell ref="F12:F13"/>
    <mergeCell ref="G12:G13"/>
    <mergeCell ref="I12:I13"/>
    <mergeCell ref="J12:J13"/>
    <mergeCell ref="K12:K13"/>
    <mergeCell ref="L12:L13"/>
    <mergeCell ref="A14:A15"/>
    <mergeCell ref="D14:D15"/>
    <mergeCell ref="E14:E15"/>
    <mergeCell ref="F14:F15"/>
    <mergeCell ref="G14:G15"/>
    <mergeCell ref="I14:I15"/>
    <mergeCell ref="J14:J15"/>
    <mergeCell ref="K14:K15"/>
    <mergeCell ref="L14:L15"/>
    <mergeCell ref="D8:D9"/>
    <mergeCell ref="E8:E9"/>
    <mergeCell ref="F8:F9"/>
    <mergeCell ref="G8:G9"/>
    <mergeCell ref="I8:I9"/>
    <mergeCell ref="J8:J9"/>
    <mergeCell ref="K8:K9"/>
    <mergeCell ref="L8:L9"/>
    <mergeCell ref="M10:M11"/>
    <mergeCell ref="A1:M1"/>
    <mergeCell ref="A46:C46"/>
    <mergeCell ref="M3:M5"/>
    <mergeCell ref="G3:G5"/>
    <mergeCell ref="I3:I5"/>
    <mergeCell ref="A4:A5"/>
    <mergeCell ref="B3:C3"/>
    <mergeCell ref="D3:D5"/>
    <mergeCell ref="E3:E5"/>
    <mergeCell ref="F3:F5"/>
    <mergeCell ref="J3:J5"/>
    <mergeCell ref="K3:K5"/>
    <mergeCell ref="L3:L5"/>
    <mergeCell ref="A6:A7"/>
    <mergeCell ref="D6:D7"/>
    <mergeCell ref="E6:E7"/>
    <mergeCell ref="F6:F7"/>
    <mergeCell ref="G6:G7"/>
    <mergeCell ref="I6:I7"/>
    <mergeCell ref="J6:J7"/>
    <mergeCell ref="K6:K7"/>
    <mergeCell ref="L6:L7"/>
    <mergeCell ref="M6:M7"/>
    <mergeCell ref="F10:F11"/>
    <mergeCell ref="H32:H33"/>
    <mergeCell ref="H34:H35"/>
    <mergeCell ref="H36:H37"/>
    <mergeCell ref="H38:H39"/>
    <mergeCell ref="H40:H41"/>
    <mergeCell ref="H42:H43"/>
    <mergeCell ref="H44:H45"/>
    <mergeCell ref="A47:M47"/>
    <mergeCell ref="H3:H5"/>
    <mergeCell ref="H6:H7"/>
    <mergeCell ref="H8:H9"/>
    <mergeCell ref="H10:H11"/>
    <mergeCell ref="H12:H13"/>
    <mergeCell ref="H14:H15"/>
    <mergeCell ref="H16:H17"/>
    <mergeCell ref="H18:H19"/>
    <mergeCell ref="H20:H21"/>
    <mergeCell ref="A8:A9"/>
    <mergeCell ref="M8:M9"/>
    <mergeCell ref="G10:G11"/>
    <mergeCell ref="I10:I11"/>
    <mergeCell ref="J10:J11"/>
    <mergeCell ref="K10:K11"/>
    <mergeCell ref="L10:L11"/>
  </mergeCells>
  <conditionalFormatting sqref="D68:D84">
    <cfRule type="top10" dxfId="1" priority="2" rank="1"/>
  </conditionalFormatting>
  <conditionalFormatting sqref="D49:D84">
    <cfRule type="top10" dxfId="0" priority="1" rank="1"/>
  </conditionalFormatting>
  <pageMargins left="0.7" right="0.7" top="0.75" bottom="0.75" header="0.3" footer="0.3"/>
  <pageSetup paperSize="3" scale="86" fitToHeight="0" orientation="landscape" r:id="rId1"/>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1"/>
    <pageSetUpPr fitToPage="1"/>
  </sheetPr>
  <dimension ref="A1:U54"/>
  <sheetViews>
    <sheetView showGridLines="0" zoomScale="125" workbookViewId="0">
      <selection activeCell="H27" sqref="H27"/>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1"/>
    <pageSetUpPr fitToPage="1"/>
  </sheetPr>
  <dimension ref="A1:U54"/>
  <sheetViews>
    <sheetView showGridLines="0" zoomScale="125" workbookViewId="0">
      <selection activeCell="H27" sqref="H27"/>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1"/>
    <pageSetUpPr fitToPage="1"/>
  </sheetPr>
  <dimension ref="A1:U54"/>
  <sheetViews>
    <sheetView showGridLines="0" zoomScale="125" workbookViewId="0">
      <selection activeCell="I27" sqref="I27"/>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1"/>
    <pageSetUpPr fitToPage="1"/>
  </sheetPr>
  <dimension ref="A1:U54"/>
  <sheetViews>
    <sheetView showGridLines="0" zoomScale="125" workbookViewId="0">
      <selection activeCell="L24" sqref="L24"/>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pageSetUpPr fitToPage="1"/>
  </sheetPr>
  <dimension ref="A1:U54"/>
  <sheetViews>
    <sheetView showGridLines="0" zoomScale="125" workbookViewId="0">
      <selection activeCell="M25" sqref="M25"/>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BL55"/>
  <sheetViews>
    <sheetView workbookViewId="0">
      <selection activeCell="BK10" sqref="BK10"/>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55"/>
  <sheetViews>
    <sheetView workbookViewId="0">
      <selection activeCell="M30" sqref="M30:P30"/>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30"/>
      <c r="AG10" s="31"/>
      <c r="AH10" s="31"/>
      <c r="AI10" s="31"/>
      <c r="AJ10" s="31"/>
      <c r="AK10" s="31"/>
      <c r="AL10" s="32"/>
      <c r="AM10" s="32"/>
      <c r="AN10" s="32"/>
      <c r="AO10" s="32"/>
      <c r="AP10" s="33"/>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36"/>
      <c r="AH11" s="36"/>
      <c r="AI11" s="36"/>
      <c r="AJ11" s="36"/>
      <c r="AK11" s="36"/>
      <c r="AL11" s="36"/>
      <c r="AM11" s="36"/>
      <c r="AN11" s="36"/>
      <c r="AO11" s="36"/>
      <c r="AP11" s="37"/>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44"/>
      <c r="G21" s="45"/>
      <c r="H21" s="45"/>
      <c r="I21" s="45"/>
      <c r="J21" s="45"/>
      <c r="K21" s="45"/>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48"/>
      <c r="H22" s="48"/>
      <c r="I22" s="48"/>
      <c r="J22" s="48"/>
      <c r="K22" s="48"/>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50"/>
      <c r="G24" s="51"/>
      <c r="H24" s="5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48"/>
      <c r="H26" s="48"/>
      <c r="I26" s="48"/>
      <c r="J26" s="48"/>
      <c r="K26" s="48"/>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55:D55"/>
    <mergeCell ref="E55:H55"/>
    <mergeCell ref="I55:M55"/>
    <mergeCell ref="T5:X5"/>
    <mergeCell ref="T6:X6"/>
    <mergeCell ref="Y5:AM5"/>
    <mergeCell ref="Y6:AM6"/>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C15:BE15"/>
    <mergeCell ref="BF15:BH15"/>
    <mergeCell ref="AF16:AM17"/>
    <mergeCell ref="AN16:AP16"/>
    <mergeCell ref="AQ16:AS16"/>
    <mergeCell ref="AT16:AV16"/>
    <mergeCell ref="AW16:AY16"/>
    <mergeCell ref="AZ16:BB16"/>
    <mergeCell ref="BC16:BE16"/>
    <mergeCell ref="BF16:BH16"/>
    <mergeCell ref="BF17:BH17"/>
    <mergeCell ref="AZ15:BB15"/>
    <mergeCell ref="A14:E14"/>
    <mergeCell ref="F14:I14"/>
    <mergeCell ref="J14:L14"/>
    <mergeCell ref="M14:P14"/>
    <mergeCell ref="Q14:V14"/>
    <mergeCell ref="A17:E18"/>
    <mergeCell ref="F17:I18"/>
    <mergeCell ref="J17:L18"/>
    <mergeCell ref="M17:P18"/>
    <mergeCell ref="Q17:V18"/>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AF12:AM13"/>
    <mergeCell ref="AN12:AP12"/>
    <mergeCell ref="AQ12:AS12"/>
    <mergeCell ref="AT12:AV12"/>
    <mergeCell ref="AW12:AY12"/>
    <mergeCell ref="AZ12:BB12"/>
    <mergeCell ref="BC14:BE14"/>
    <mergeCell ref="BF14:BH14"/>
    <mergeCell ref="A15:E15"/>
    <mergeCell ref="F15:I15"/>
    <mergeCell ref="J15:L15"/>
    <mergeCell ref="M15:P15"/>
    <mergeCell ref="Q15:V15"/>
    <mergeCell ref="W15:AB15"/>
    <mergeCell ref="AN15:AP15"/>
    <mergeCell ref="AQ15:AS15"/>
    <mergeCell ref="AF14:AM15"/>
    <mergeCell ref="AN14:AP14"/>
    <mergeCell ref="AQ14:AS14"/>
    <mergeCell ref="AT14:AV14"/>
    <mergeCell ref="AW14:AY14"/>
    <mergeCell ref="AZ14:BB14"/>
    <mergeCell ref="AT15:AV15"/>
    <mergeCell ref="AW15:AY15"/>
    <mergeCell ref="BC12:BE12"/>
    <mergeCell ref="BF12:BH12"/>
    <mergeCell ref="AN13:AP13"/>
    <mergeCell ref="AQ13:AS13"/>
    <mergeCell ref="AT13:AV13"/>
    <mergeCell ref="AW13:AY13"/>
    <mergeCell ref="AZ13:BB13"/>
    <mergeCell ref="BC13:BE13"/>
    <mergeCell ref="BF13:BH13"/>
    <mergeCell ref="BC7:BE7"/>
    <mergeCell ref="BF7:BH7"/>
    <mergeCell ref="A9:AB9"/>
    <mergeCell ref="AE9:AE22"/>
    <mergeCell ref="AF9:BH9"/>
    <mergeCell ref="AQ10:AS11"/>
    <mergeCell ref="AT10:AV11"/>
    <mergeCell ref="AW10:AY11"/>
    <mergeCell ref="AZ10:BB11"/>
    <mergeCell ref="BC10:BE11"/>
    <mergeCell ref="A12:E12"/>
    <mergeCell ref="F12:I12"/>
    <mergeCell ref="J12:L12"/>
    <mergeCell ref="M12:P12"/>
    <mergeCell ref="Q12:V12"/>
    <mergeCell ref="W12:AB12"/>
    <mergeCell ref="BF10:BH11"/>
    <mergeCell ref="A11:E11"/>
    <mergeCell ref="F11:I11"/>
    <mergeCell ref="J11:L11"/>
    <mergeCell ref="M11:P11"/>
    <mergeCell ref="Q11:V11"/>
    <mergeCell ref="W11:AB11"/>
    <mergeCell ref="W14:AB14"/>
    <mergeCell ref="A7:E7"/>
    <mergeCell ref="F7:S7"/>
    <mergeCell ref="T7:X7"/>
    <mergeCell ref="Y7:AM7"/>
    <mergeCell ref="AQ7:AS7"/>
    <mergeCell ref="AT7:AV7"/>
    <mergeCell ref="AW7:AY7"/>
    <mergeCell ref="AZ7:BB7"/>
    <mergeCell ref="F6:S6"/>
    <mergeCell ref="AN6:AP7"/>
    <mergeCell ref="AQ6:AS6"/>
    <mergeCell ref="AT6:AV6"/>
    <mergeCell ref="AW6:AY6"/>
    <mergeCell ref="AZ6:BB6"/>
    <mergeCell ref="A1:BH1"/>
    <mergeCell ref="AH4:AJ4"/>
    <mergeCell ref="AK4:AM4"/>
    <mergeCell ref="AN4:AT5"/>
    <mergeCell ref="AU4:BH4"/>
    <mergeCell ref="A5:E5"/>
    <mergeCell ref="F5:S5"/>
    <mergeCell ref="AU5:BH5"/>
    <mergeCell ref="A6:E6"/>
    <mergeCell ref="A4:E4"/>
    <mergeCell ref="F4:S4"/>
    <mergeCell ref="T4:X4"/>
    <mergeCell ref="Y4:AA4"/>
    <mergeCell ref="AB4:AD4"/>
    <mergeCell ref="AE4:AG4"/>
    <mergeCell ref="BC6:BE6"/>
    <mergeCell ref="BF6:BH6"/>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41"/>
    <pageSetUpPr fitToPage="1"/>
  </sheetPr>
  <dimension ref="A1:U54"/>
  <sheetViews>
    <sheetView showGridLines="0" zoomScale="125" workbookViewId="0">
      <selection activeCell="L21" sqref="L21"/>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41"/>
    <pageSetUpPr fitToPage="1"/>
  </sheetPr>
  <dimension ref="A1:U54"/>
  <sheetViews>
    <sheetView showGridLines="0" zoomScale="125" workbookViewId="0">
      <selection activeCell="N24" sqref="N24"/>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BL55"/>
  <sheetViews>
    <sheetView workbookViewId="0">
      <selection activeCell="M30" sqref="M30:P30"/>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41"/>
    <pageSetUpPr fitToPage="1"/>
  </sheetPr>
  <dimension ref="A1:U54"/>
  <sheetViews>
    <sheetView showGridLines="0" zoomScale="125" workbookViewId="0">
      <selection activeCell="N16" sqref="N16"/>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41"/>
    <pageSetUpPr fitToPage="1"/>
  </sheetPr>
  <dimension ref="A1:U54"/>
  <sheetViews>
    <sheetView showGridLines="0" zoomScale="125" workbookViewId="0">
      <selection activeCell="G28" sqref="G28"/>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41"/>
    <pageSetUpPr fitToPage="1"/>
  </sheetPr>
  <dimension ref="A1:U54"/>
  <sheetViews>
    <sheetView showGridLines="0" zoomScale="125" workbookViewId="0">
      <selection activeCell="K28" sqref="K28"/>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pageSetUpPr fitToPage="1"/>
  </sheetPr>
  <dimension ref="A1:U54"/>
  <sheetViews>
    <sheetView showGridLines="0" topLeftCell="A16" zoomScale="125" workbookViewId="0">
      <selection activeCell="H24" sqref="H24:I24"/>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2.75" customHeight="1"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ht="12.75" customHeight="1"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ht="12.75" customHeight="1" x14ac:dyDescent="0.25">
      <c r="A53" s="118"/>
      <c r="B53" s="118"/>
      <c r="C53" s="118"/>
      <c r="D53" s="118"/>
      <c r="E53" s="118"/>
      <c r="F53" s="118"/>
      <c r="G53" s="118"/>
      <c r="H53" s="118"/>
      <c r="I53" s="118"/>
      <c r="J53" s="118"/>
    </row>
    <row r="54" spans="1:10" ht="12.75" customHeight="1"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41"/>
    <pageSetUpPr fitToPage="1"/>
  </sheetPr>
  <dimension ref="A1:U54"/>
  <sheetViews>
    <sheetView showGridLines="0" zoomScale="125" workbookViewId="0">
      <selection activeCell="L26" sqref="L26"/>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41"/>
    <pageSetUpPr fitToPage="1"/>
  </sheetPr>
  <dimension ref="A1:U54"/>
  <sheetViews>
    <sheetView showGridLines="0" zoomScale="125" workbookViewId="0">
      <selection activeCell="N24" sqref="N24"/>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C41"/>
  <sheetViews>
    <sheetView topLeftCell="A10" zoomScaleNormal="100" workbookViewId="0">
      <selection activeCell="E19" sqref="E19"/>
    </sheetView>
  </sheetViews>
  <sheetFormatPr defaultRowHeight="14.4" x14ac:dyDescent="0.3"/>
  <cols>
    <col min="1" max="1" width="14" customWidth="1"/>
    <col min="2" max="2" width="19.109375" customWidth="1"/>
  </cols>
  <sheetData>
    <row r="2" spans="1:3" ht="15" thickBot="1" x14ac:dyDescent="0.35"/>
    <row r="3" spans="1:3" ht="15.6" x14ac:dyDescent="0.3">
      <c r="A3" s="2" t="s">
        <v>3</v>
      </c>
      <c r="B3" s="3" t="s">
        <v>4</v>
      </c>
      <c r="C3" s="4" t="s">
        <v>5</v>
      </c>
    </row>
    <row r="4" spans="1:3" ht="15.6" x14ac:dyDescent="0.3">
      <c r="A4" s="5" t="s">
        <v>2</v>
      </c>
      <c r="B4" s="6" t="s">
        <v>10</v>
      </c>
      <c r="C4" s="145">
        <v>1.7000000000000001E-2</v>
      </c>
    </row>
    <row r="5" spans="1:3" ht="15.6" x14ac:dyDescent="0.3">
      <c r="A5" s="5" t="s">
        <v>2</v>
      </c>
      <c r="B5" s="6" t="s">
        <v>2</v>
      </c>
      <c r="C5" s="7">
        <v>0.02</v>
      </c>
    </row>
    <row r="6" spans="1:3" ht="15.6" x14ac:dyDescent="0.3">
      <c r="A6" s="5" t="s">
        <v>2</v>
      </c>
      <c r="B6" s="6" t="s">
        <v>6</v>
      </c>
      <c r="C6" s="7">
        <v>0.09</v>
      </c>
    </row>
    <row r="7" spans="1:3" ht="15.6" x14ac:dyDescent="0.3">
      <c r="A7" s="5" t="s">
        <v>2</v>
      </c>
      <c r="B7" s="6" t="s">
        <v>7</v>
      </c>
      <c r="C7" s="8">
        <v>0.16</v>
      </c>
    </row>
    <row r="8" spans="1:3" ht="15.6" x14ac:dyDescent="0.3">
      <c r="A8" s="5" t="s">
        <v>2</v>
      </c>
      <c r="B8" s="6" t="s">
        <v>9</v>
      </c>
      <c r="C8" s="8">
        <v>0.32500000000000001</v>
      </c>
    </row>
    <row r="9" spans="1:3" ht="15.6" x14ac:dyDescent="0.3">
      <c r="A9" s="5" t="s">
        <v>2</v>
      </c>
      <c r="B9" s="6" t="s">
        <v>8</v>
      </c>
      <c r="C9" s="145">
        <v>0.6</v>
      </c>
    </row>
    <row r="10" spans="1:3" ht="15.6" x14ac:dyDescent="0.3">
      <c r="A10" s="5" t="s">
        <v>6</v>
      </c>
      <c r="B10" s="6" t="s">
        <v>10</v>
      </c>
      <c r="C10" s="145">
        <v>0.09</v>
      </c>
    </row>
    <row r="11" spans="1:3" ht="15.6" x14ac:dyDescent="0.3">
      <c r="A11" s="5" t="s">
        <v>6</v>
      </c>
      <c r="B11" s="6" t="s">
        <v>2</v>
      </c>
      <c r="C11" s="7">
        <v>0.125</v>
      </c>
    </row>
    <row r="12" spans="1:3" ht="15.6" x14ac:dyDescent="0.3">
      <c r="A12" s="5" t="s">
        <v>6</v>
      </c>
      <c r="B12" s="6" t="s">
        <v>6</v>
      </c>
      <c r="C12" s="7">
        <v>0.3</v>
      </c>
    </row>
    <row r="13" spans="1:3" ht="15.6" x14ac:dyDescent="0.3">
      <c r="A13" s="5" t="s">
        <v>6</v>
      </c>
      <c r="B13" s="6" t="s">
        <v>7</v>
      </c>
      <c r="C13" s="7">
        <v>0.8</v>
      </c>
    </row>
    <row r="14" spans="1:3" ht="15.6" x14ac:dyDescent="0.3">
      <c r="A14" s="5" t="s">
        <v>6</v>
      </c>
      <c r="B14" s="6" t="s">
        <v>9</v>
      </c>
      <c r="C14" s="8">
        <v>0.7</v>
      </c>
    </row>
    <row r="15" spans="1:3" ht="15.6" x14ac:dyDescent="0.3">
      <c r="A15" s="5" t="s">
        <v>6</v>
      </c>
      <c r="B15" s="6" t="s">
        <v>8</v>
      </c>
      <c r="C15" s="8">
        <v>1.2</v>
      </c>
    </row>
    <row r="16" spans="1:3" ht="15.6" x14ac:dyDescent="0.3">
      <c r="A16" s="5" t="s">
        <v>7</v>
      </c>
      <c r="B16" s="6" t="s">
        <v>10</v>
      </c>
      <c r="C16" s="7">
        <v>0.25</v>
      </c>
    </row>
    <row r="17" spans="1:3" ht="15.6" x14ac:dyDescent="0.3">
      <c r="A17" s="5" t="s">
        <v>7</v>
      </c>
      <c r="B17" s="6" t="s">
        <v>2</v>
      </c>
      <c r="C17" s="7">
        <v>0.4</v>
      </c>
    </row>
    <row r="18" spans="1:3" ht="15.6" x14ac:dyDescent="0.3">
      <c r="A18" s="5" t="s">
        <v>7</v>
      </c>
      <c r="B18" s="6" t="s">
        <v>6</v>
      </c>
      <c r="C18" s="7">
        <v>0.64</v>
      </c>
    </row>
    <row r="19" spans="1:3" ht="15.6" x14ac:dyDescent="0.3">
      <c r="A19" s="5" t="s">
        <v>7</v>
      </c>
      <c r="B19" s="6" t="s">
        <v>7</v>
      </c>
      <c r="C19" s="7">
        <v>1</v>
      </c>
    </row>
    <row r="20" spans="1:3" ht="15.6" x14ac:dyDescent="0.3">
      <c r="A20" s="5" t="s">
        <v>7</v>
      </c>
      <c r="B20" s="6" t="s">
        <v>9</v>
      </c>
      <c r="C20" s="7">
        <v>1.75</v>
      </c>
    </row>
    <row r="21" spans="1:3" ht="15.6" x14ac:dyDescent="0.3">
      <c r="A21" s="5" t="s">
        <v>7</v>
      </c>
      <c r="B21" s="6" t="s">
        <v>8</v>
      </c>
      <c r="C21" s="7">
        <v>2.5</v>
      </c>
    </row>
    <row r="22" spans="1:3" ht="15.6" x14ac:dyDescent="0.3">
      <c r="A22" s="5" t="s">
        <v>9</v>
      </c>
      <c r="B22" s="6" t="s">
        <v>10</v>
      </c>
      <c r="C22" s="7">
        <v>0.25</v>
      </c>
    </row>
    <row r="23" spans="1:3" ht="15.6" x14ac:dyDescent="0.3">
      <c r="A23" s="5" t="s">
        <v>9</v>
      </c>
      <c r="B23" s="6" t="s">
        <v>2</v>
      </c>
      <c r="C23" s="7">
        <v>0.4</v>
      </c>
    </row>
    <row r="24" spans="1:3" ht="15.6" x14ac:dyDescent="0.3">
      <c r="A24" s="5" t="s">
        <v>9</v>
      </c>
      <c r="B24" s="6" t="s">
        <v>6</v>
      </c>
      <c r="C24" s="7">
        <v>0.64</v>
      </c>
    </row>
    <row r="25" spans="1:3" ht="15.6" x14ac:dyDescent="0.3">
      <c r="A25" s="5" t="s">
        <v>9</v>
      </c>
      <c r="B25" s="6" t="s">
        <v>7</v>
      </c>
      <c r="C25" s="7">
        <v>1</v>
      </c>
    </row>
    <row r="26" spans="1:3" ht="15.6" x14ac:dyDescent="0.3">
      <c r="A26" s="5" t="s">
        <v>9</v>
      </c>
      <c r="B26" s="6" t="s">
        <v>9</v>
      </c>
      <c r="C26" s="7">
        <v>1.75</v>
      </c>
    </row>
    <row r="27" spans="1:3" ht="15.6" x14ac:dyDescent="0.3">
      <c r="A27" s="5" t="s">
        <v>9</v>
      </c>
      <c r="B27" s="6" t="s">
        <v>8</v>
      </c>
      <c r="C27" s="7">
        <v>2.5</v>
      </c>
    </row>
    <row r="28" spans="1:3" ht="15.6" x14ac:dyDescent="0.3">
      <c r="A28" s="5" t="s">
        <v>8</v>
      </c>
      <c r="B28" s="6" t="s">
        <v>10</v>
      </c>
      <c r="C28" s="145">
        <v>0.15</v>
      </c>
    </row>
    <row r="29" spans="1:3" ht="15.6" x14ac:dyDescent="0.3">
      <c r="A29" s="5" t="s">
        <v>8</v>
      </c>
      <c r="B29" s="6" t="s">
        <v>2</v>
      </c>
      <c r="C29" s="7">
        <v>1.3</v>
      </c>
    </row>
    <row r="30" spans="1:3" ht="15.6" x14ac:dyDescent="0.3">
      <c r="A30" s="5" t="s">
        <v>8</v>
      </c>
      <c r="B30" s="6" t="s">
        <v>6</v>
      </c>
      <c r="C30" s="7">
        <v>1.75</v>
      </c>
    </row>
    <row r="31" spans="1:3" ht="15.6" x14ac:dyDescent="0.3">
      <c r="A31" s="5" t="s">
        <v>8</v>
      </c>
      <c r="B31" s="6" t="s">
        <v>7</v>
      </c>
      <c r="C31" s="7">
        <v>2.5</v>
      </c>
    </row>
    <row r="32" spans="1:3" ht="15.6" x14ac:dyDescent="0.3">
      <c r="A32" s="5" t="s">
        <v>8</v>
      </c>
      <c r="B32" s="6" t="s">
        <v>9</v>
      </c>
      <c r="C32" s="7">
        <v>3.5</v>
      </c>
    </row>
    <row r="33" spans="1:3" ht="16.2" thickBot="1" x14ac:dyDescent="0.35">
      <c r="A33" s="9" t="s">
        <v>8</v>
      </c>
      <c r="B33" s="10" t="s">
        <v>8</v>
      </c>
      <c r="C33" s="11">
        <v>4.5</v>
      </c>
    </row>
    <row r="34" spans="1:3" ht="15.6" x14ac:dyDescent="0.3">
      <c r="A34" s="12"/>
      <c r="B34" s="12"/>
      <c r="C34" s="13"/>
    </row>
    <row r="35" spans="1:3" ht="16.2" thickBot="1" x14ac:dyDescent="0.35">
      <c r="A35" s="1"/>
      <c r="B35" s="1"/>
      <c r="C35" s="1"/>
    </row>
    <row r="36" spans="1:3" ht="15.75" customHeight="1" thickTop="1" x14ac:dyDescent="0.3">
      <c r="A36" s="574" t="s">
        <v>223</v>
      </c>
      <c r="B36" s="575"/>
      <c r="C36" s="576"/>
    </row>
    <row r="37" spans="1:3" ht="15" customHeight="1" x14ac:dyDescent="0.3">
      <c r="A37" s="577"/>
      <c r="B37" s="578"/>
      <c r="C37" s="579"/>
    </row>
    <row r="38" spans="1:3" ht="15" customHeight="1" x14ac:dyDescent="0.3">
      <c r="A38" s="577"/>
      <c r="B38" s="578"/>
      <c r="C38" s="579"/>
    </row>
    <row r="39" spans="1:3" ht="15.75" customHeight="1" x14ac:dyDescent="0.3">
      <c r="A39" s="577"/>
      <c r="B39" s="578"/>
      <c r="C39" s="579"/>
    </row>
    <row r="40" spans="1:3" ht="46.5" customHeight="1" thickBot="1" x14ac:dyDescent="0.35">
      <c r="A40" s="580"/>
      <c r="B40" s="581"/>
      <c r="C40" s="582"/>
    </row>
    <row r="41" spans="1:3" ht="15.75" customHeight="1" thickTop="1" x14ac:dyDescent="0.3"/>
  </sheetData>
  <mergeCells count="1">
    <mergeCell ref="A36:C4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s="15" customFormat="1"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J1" s="17"/>
    </row>
    <row r="2" spans="1:62" ht="12.75" customHeight="1" x14ac:dyDescent="0.3">
      <c r="A2" s="14" t="s">
        <v>27</v>
      </c>
      <c r="B2" s="14"/>
      <c r="C2" s="14"/>
      <c r="D2" s="14"/>
      <c r="E2" s="15"/>
      <c r="F2" s="15"/>
      <c r="G2" s="15"/>
      <c r="H2" s="15"/>
      <c r="I2" s="14"/>
      <c r="J2" s="14"/>
      <c r="K2" s="14"/>
      <c r="L2" s="15"/>
      <c r="M2" s="15"/>
      <c r="N2" s="15"/>
      <c r="O2" s="15"/>
      <c r="P2" s="15"/>
      <c r="Q2" s="15"/>
      <c r="R2" s="15"/>
      <c r="S2" s="15"/>
      <c r="T2" s="15"/>
      <c r="U2" s="15"/>
      <c r="V2" s="15"/>
      <c r="W2" s="15"/>
      <c r="X2" s="15"/>
      <c r="Y2" s="15"/>
      <c r="Z2" s="15"/>
      <c r="AA2" s="15"/>
      <c r="AB2" s="15"/>
      <c r="AC2" s="16"/>
      <c r="AD2" s="16"/>
      <c r="AE2" s="15"/>
      <c r="AF2" s="15"/>
      <c r="AG2" s="15"/>
      <c r="AH2" s="15"/>
      <c r="AI2" s="15"/>
      <c r="AJ2" s="15"/>
      <c r="AK2" s="15"/>
      <c r="AL2" s="15"/>
      <c r="AM2" s="15"/>
      <c r="AN2" s="15"/>
      <c r="AO2" s="16"/>
      <c r="AP2" s="16"/>
      <c r="AQ2" s="16"/>
      <c r="AR2" s="16"/>
      <c r="AS2" s="15"/>
      <c r="AT2" s="15"/>
      <c r="AU2" s="15"/>
      <c r="AV2" s="15"/>
      <c r="AW2" s="15"/>
      <c r="AX2" s="15"/>
      <c r="AY2" s="15"/>
      <c r="AZ2" s="15"/>
      <c r="BA2" s="15"/>
      <c r="BB2" s="15"/>
      <c r="BC2" s="15"/>
      <c r="BD2" s="15"/>
      <c r="BE2" s="15"/>
      <c r="BF2" s="15"/>
      <c r="BG2" s="15"/>
      <c r="BH2" s="15"/>
    </row>
    <row r="3" spans="1:62" s="22" customFormat="1" ht="12.75" customHeight="1" thickBot="1" x14ac:dyDescent="0.35">
      <c r="A3" s="18"/>
      <c r="B3" s="18"/>
      <c r="C3" s="18"/>
      <c r="D3" s="18"/>
      <c r="E3" s="18"/>
      <c r="F3" s="19"/>
      <c r="G3" s="19"/>
      <c r="H3" s="19"/>
      <c r="I3" s="19"/>
      <c r="J3" s="19"/>
      <c r="K3" s="19"/>
      <c r="L3" s="18"/>
      <c r="M3" s="18"/>
      <c r="N3" s="18"/>
      <c r="O3" s="18"/>
      <c r="P3" s="18"/>
      <c r="Q3" s="18"/>
      <c r="R3" s="18"/>
      <c r="S3" s="18"/>
      <c r="T3" s="18"/>
      <c r="U3" s="18"/>
      <c r="V3" s="18"/>
      <c r="W3" s="18"/>
      <c r="X3" s="18"/>
      <c r="Y3" s="18"/>
      <c r="Z3" s="18"/>
      <c r="AA3" s="18"/>
      <c r="AB3" s="18"/>
      <c r="AC3" s="19"/>
      <c r="AD3" s="19"/>
      <c r="AE3" s="18"/>
      <c r="AF3" s="18"/>
      <c r="AG3" s="18"/>
      <c r="AH3" s="18"/>
      <c r="AI3" s="18"/>
      <c r="AJ3" s="18"/>
      <c r="AK3" s="18"/>
      <c r="AL3" s="18"/>
      <c r="AM3" s="18"/>
      <c r="AN3" s="18"/>
      <c r="AO3" s="19"/>
      <c r="AP3" s="19"/>
      <c r="AQ3" s="19"/>
      <c r="AR3" s="19"/>
      <c r="AS3" s="18"/>
      <c r="AT3" s="18"/>
      <c r="AU3" s="18"/>
      <c r="AV3" s="18"/>
      <c r="AW3" s="18"/>
      <c r="AX3" s="18"/>
      <c r="AY3" s="18"/>
      <c r="AZ3" s="18"/>
      <c r="BA3" s="18"/>
      <c r="BB3" s="18"/>
      <c r="BC3" s="18"/>
      <c r="BD3" s="18"/>
      <c r="BE3" s="18"/>
      <c r="BF3" s="18"/>
      <c r="BG3" s="18"/>
      <c r="BH3" s="18"/>
      <c r="BI3" s="21"/>
    </row>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row>
    <row r="8" spans="1:62" s="25" customFormat="1" ht="12.75" customHeight="1" thickBot="1" x14ac:dyDescent="0.35">
      <c r="A8" s="19"/>
      <c r="B8" s="19"/>
      <c r="C8" s="19"/>
      <c r="D8" s="19"/>
      <c r="E8" s="19"/>
      <c r="F8" s="18"/>
      <c r="G8" s="18"/>
      <c r="H8" s="18"/>
      <c r="I8" s="18"/>
      <c r="J8" s="18"/>
      <c r="K8" s="18"/>
      <c r="L8" s="18"/>
      <c r="M8" s="18"/>
      <c r="N8" s="18"/>
      <c r="O8" s="18"/>
      <c r="P8" s="18"/>
      <c r="Q8" s="18"/>
      <c r="R8" s="18"/>
      <c r="S8" s="18"/>
      <c r="T8" s="18"/>
      <c r="U8" s="18"/>
      <c r="V8" s="18"/>
      <c r="W8" s="18"/>
      <c r="X8" s="18"/>
      <c r="Y8" s="18"/>
      <c r="Z8" s="18"/>
      <c r="AA8" s="18"/>
      <c r="AB8" s="18"/>
      <c r="AC8" s="19"/>
      <c r="AD8" s="23"/>
      <c r="AE8" s="19"/>
      <c r="AF8" s="19"/>
      <c r="AG8" s="19"/>
      <c r="AH8" s="18"/>
      <c r="AI8" s="19"/>
      <c r="AJ8" s="18"/>
      <c r="AK8" s="18"/>
      <c r="AL8" s="18"/>
      <c r="AM8" s="18"/>
      <c r="AN8" s="18"/>
      <c r="AO8" s="18"/>
      <c r="AP8" s="18"/>
      <c r="AQ8" s="18"/>
      <c r="AR8" s="18"/>
      <c r="AS8" s="18"/>
      <c r="AT8" s="18"/>
      <c r="AU8" s="18"/>
      <c r="AV8" s="18"/>
      <c r="AW8" s="18"/>
      <c r="AX8" s="18"/>
      <c r="AY8" s="18"/>
      <c r="AZ8" s="18"/>
      <c r="BA8" s="18"/>
      <c r="BB8" s="18"/>
      <c r="BC8" s="18"/>
      <c r="BD8" s="18"/>
      <c r="BE8" s="18"/>
      <c r="BF8" s="18"/>
      <c r="BG8" s="18"/>
      <c r="BH8" s="18"/>
    </row>
    <row r="9" spans="1:62"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c r="BJ9" s="18"/>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s="19" customFormat="1"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23"/>
      <c r="BK31" s="23"/>
      <c r="BL31" s="23"/>
    </row>
    <row r="32" spans="1:64" ht="12.75" customHeight="1" thickBot="1" x14ac:dyDescent="0.35">
      <c r="A32" s="19"/>
      <c r="B32" s="19"/>
      <c r="C32" s="19"/>
      <c r="D32" s="19"/>
      <c r="E32" s="19"/>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B32" s="19"/>
      <c r="BC32" s="19"/>
      <c r="BD32" s="19"/>
      <c r="BE32" s="19"/>
      <c r="BF32" s="19"/>
      <c r="BG32" s="19"/>
      <c r="BH32" s="19"/>
      <c r="BI32" s="71"/>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pageSetUpPr fitToPage="1"/>
  </sheetPr>
  <dimension ref="A1:U54"/>
  <sheetViews>
    <sheetView showGridLines="0" zoomScale="125" workbookViewId="0">
      <selection activeCell="H22" sqref="H22:I22"/>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1"/>
    <pageSetUpPr fitToPage="1"/>
  </sheetPr>
  <dimension ref="A1:U54"/>
  <sheetViews>
    <sheetView showGridLines="0" zoomScale="125" workbookViewId="0">
      <selection activeCell="J22" sqref="J22"/>
    </sheetView>
  </sheetViews>
  <sheetFormatPr defaultColWidth="9.109375" defaultRowHeight="13.2" x14ac:dyDescent="0.25"/>
  <cols>
    <col min="1" max="1" width="7" style="79" customWidth="1"/>
    <col min="2" max="2" width="6.6640625" style="79" customWidth="1"/>
    <col min="3" max="10" width="9.6640625" style="79" customWidth="1"/>
    <col min="11" max="11" width="3.109375" style="79" customWidth="1"/>
    <col min="12" max="15" width="8" style="79" customWidth="1"/>
    <col min="16" max="16384" width="9.109375" style="79"/>
  </cols>
  <sheetData>
    <row r="1" spans="1:21" ht="32.25" customHeight="1" thickBot="1" x14ac:dyDescent="0.3">
      <c r="A1" s="546" t="s">
        <v>221</v>
      </c>
      <c r="B1" s="547"/>
      <c r="C1" s="547"/>
      <c r="D1" s="547"/>
      <c r="E1" s="547"/>
      <c r="F1" s="547"/>
      <c r="G1" s="547"/>
      <c r="H1" s="547"/>
      <c r="I1" s="547"/>
      <c r="J1" s="547"/>
    </row>
    <row r="2" spans="1:21" ht="18" customHeight="1" x14ac:dyDescent="0.3">
      <c r="A2" s="475" t="s">
        <v>128</v>
      </c>
      <c r="B2" s="476"/>
      <c r="C2" s="476"/>
      <c r="D2" s="476"/>
      <c r="E2" s="476"/>
      <c r="F2" s="476"/>
      <c r="G2" s="476"/>
      <c r="H2" s="476"/>
      <c r="I2" s="476"/>
      <c r="J2" s="477"/>
      <c r="L2" s="478" t="s">
        <v>129</v>
      </c>
      <c r="M2" s="479"/>
      <c r="N2" s="479"/>
      <c r="O2" s="480"/>
    </row>
    <row r="3" spans="1:21" ht="17.100000000000001" customHeight="1" x14ac:dyDescent="0.25">
      <c r="A3" s="80" t="s">
        <v>130</v>
      </c>
      <c r="B3" s="487"/>
      <c r="C3" s="487"/>
      <c r="D3" s="487"/>
      <c r="E3" s="487"/>
      <c r="F3" s="81" t="s">
        <v>35</v>
      </c>
      <c r="G3" s="487"/>
      <c r="H3" s="487"/>
      <c r="I3" s="487"/>
      <c r="J3" s="488"/>
      <c r="L3" s="481"/>
      <c r="M3" s="482"/>
      <c r="N3" s="482"/>
      <c r="O3" s="483"/>
    </row>
    <row r="4" spans="1:21" ht="17.100000000000001" customHeight="1" x14ac:dyDescent="0.25">
      <c r="A4" s="82" t="s">
        <v>131</v>
      </c>
      <c r="B4" s="487"/>
      <c r="C4" s="487"/>
      <c r="D4" s="487"/>
      <c r="E4" s="83"/>
      <c r="F4" s="81" t="s">
        <v>132</v>
      </c>
      <c r="G4" s="129"/>
      <c r="H4" s="84"/>
      <c r="I4" s="81" t="s">
        <v>133</v>
      </c>
      <c r="J4" s="130"/>
      <c r="L4" s="481"/>
      <c r="M4" s="482"/>
      <c r="N4" s="482"/>
      <c r="O4" s="483"/>
    </row>
    <row r="5" spans="1:21" ht="17.100000000000001" customHeight="1" thickBot="1" x14ac:dyDescent="0.3">
      <c r="A5" s="85" t="s">
        <v>134</v>
      </c>
      <c r="B5" s="86"/>
      <c r="C5" s="489"/>
      <c r="D5" s="489"/>
      <c r="E5" s="489"/>
      <c r="F5" s="489"/>
      <c r="G5" s="489"/>
      <c r="H5" s="489"/>
      <c r="I5" s="87" t="s">
        <v>43</v>
      </c>
      <c r="J5" s="88"/>
      <c r="L5" s="484"/>
      <c r="M5" s="485"/>
      <c r="N5" s="485"/>
      <c r="O5" s="486"/>
    </row>
    <row r="6" spans="1:21" ht="15" customHeight="1" thickTop="1" x14ac:dyDescent="0.25">
      <c r="A6" s="490" t="s">
        <v>135</v>
      </c>
      <c r="B6" s="491"/>
      <c r="C6" s="491"/>
      <c r="D6" s="491"/>
      <c r="E6" s="491"/>
      <c r="F6" s="491"/>
      <c r="G6" s="491"/>
      <c r="H6" s="491"/>
      <c r="I6" s="491"/>
      <c r="J6" s="492"/>
    </row>
    <row r="7" spans="1:21" ht="15.9" customHeight="1" x14ac:dyDescent="0.25">
      <c r="A7" s="493" t="s">
        <v>136</v>
      </c>
      <c r="B7" s="494"/>
      <c r="C7" s="494"/>
      <c r="D7" s="494"/>
      <c r="E7" s="494"/>
      <c r="F7" s="494"/>
      <c r="G7" s="495"/>
      <c r="H7" s="89" t="s">
        <v>137</v>
      </c>
      <c r="I7" s="496" t="s">
        <v>138</v>
      </c>
      <c r="J7" s="497"/>
      <c r="L7" s="90"/>
      <c r="M7" s="91"/>
      <c r="N7" s="91"/>
      <c r="O7" s="91"/>
      <c r="P7" s="91"/>
      <c r="Q7" s="91"/>
      <c r="R7" s="91"/>
      <c r="S7" s="91"/>
      <c r="T7" s="91"/>
      <c r="U7" s="91"/>
    </row>
    <row r="8" spans="1:21" ht="15.9" customHeight="1" x14ac:dyDescent="0.3">
      <c r="A8" s="470" t="s">
        <v>139</v>
      </c>
      <c r="B8" s="471"/>
      <c r="C8" s="471"/>
      <c r="D8" s="471"/>
      <c r="E8" s="471"/>
      <c r="F8" s="471"/>
      <c r="G8" s="472"/>
      <c r="H8" s="92" t="s">
        <v>140</v>
      </c>
      <c r="I8" s="473" t="s">
        <v>141</v>
      </c>
      <c r="J8" s="474"/>
      <c r="L8" s="90"/>
      <c r="M8" s="91"/>
      <c r="N8" s="91"/>
      <c r="O8" s="91"/>
      <c r="P8" s="91"/>
      <c r="Q8" s="91"/>
      <c r="R8" s="91"/>
      <c r="S8" s="91"/>
      <c r="T8" s="91"/>
      <c r="U8" s="91"/>
    </row>
    <row r="9" spans="1:21" ht="15.9" customHeight="1" x14ac:dyDescent="0.35">
      <c r="A9" s="470" t="s">
        <v>142</v>
      </c>
      <c r="B9" s="471"/>
      <c r="C9" s="471"/>
      <c r="D9" s="471"/>
      <c r="E9" s="471"/>
      <c r="F9" s="471"/>
      <c r="G9" s="472"/>
      <c r="H9" s="92" t="s">
        <v>140</v>
      </c>
      <c r="I9" s="473" t="s">
        <v>141</v>
      </c>
      <c r="J9" s="474"/>
      <c r="L9" s="90"/>
      <c r="M9" s="91"/>
      <c r="N9" s="91"/>
      <c r="O9" s="91"/>
      <c r="P9" s="91"/>
      <c r="Q9" s="91"/>
      <c r="R9" s="91"/>
      <c r="S9" s="91"/>
      <c r="T9" s="91"/>
      <c r="U9" s="91"/>
    </row>
    <row r="10" spans="1:21" ht="15.9" customHeight="1" x14ac:dyDescent="0.35">
      <c r="A10" s="470" t="s">
        <v>143</v>
      </c>
      <c r="B10" s="471"/>
      <c r="C10" s="471"/>
      <c r="D10" s="471"/>
      <c r="E10" s="471"/>
      <c r="F10" s="471"/>
      <c r="G10" s="472"/>
      <c r="H10" s="92" t="s">
        <v>140</v>
      </c>
      <c r="I10" s="473" t="s">
        <v>141</v>
      </c>
      <c r="J10" s="474"/>
      <c r="L10" s="90"/>
      <c r="M10" s="91"/>
      <c r="N10" s="91"/>
      <c r="O10" s="91"/>
      <c r="P10" s="91"/>
      <c r="Q10" s="91"/>
      <c r="R10" s="91"/>
      <c r="S10" s="91"/>
      <c r="T10" s="91"/>
      <c r="U10" s="91"/>
    </row>
    <row r="11" spans="1:21" ht="15.9" customHeight="1" x14ac:dyDescent="0.35">
      <c r="A11" s="470" t="s">
        <v>144</v>
      </c>
      <c r="B11" s="471"/>
      <c r="C11" s="471"/>
      <c r="D11" s="471"/>
      <c r="E11" s="471"/>
      <c r="F11" s="471"/>
      <c r="G11" s="472"/>
      <c r="H11" s="92" t="s">
        <v>145</v>
      </c>
      <c r="I11" s="473" t="s">
        <v>146</v>
      </c>
      <c r="J11" s="474"/>
      <c r="L11" s="90"/>
      <c r="M11" s="91"/>
      <c r="N11" s="91"/>
      <c r="O11" s="91"/>
      <c r="P11" s="91"/>
      <c r="Q11" s="91"/>
      <c r="R11" s="91"/>
      <c r="S11" s="91"/>
      <c r="T11" s="91"/>
      <c r="U11" s="91"/>
    </row>
    <row r="12" spans="1:21" ht="15.9" customHeight="1" x14ac:dyDescent="0.3">
      <c r="A12" s="470" t="s">
        <v>147</v>
      </c>
      <c r="B12" s="471"/>
      <c r="C12" s="471"/>
      <c r="D12" s="471"/>
      <c r="E12" s="471"/>
      <c r="F12" s="471"/>
      <c r="G12" s="472"/>
      <c r="H12" s="92" t="s">
        <v>145</v>
      </c>
      <c r="I12" s="473" t="s">
        <v>146</v>
      </c>
      <c r="J12" s="474"/>
      <c r="L12" s="90"/>
      <c r="M12" s="91"/>
      <c r="N12" s="91"/>
      <c r="O12" s="91"/>
      <c r="P12" s="91"/>
      <c r="Q12" s="91"/>
      <c r="R12" s="91"/>
      <c r="S12" s="91"/>
      <c r="T12" s="91"/>
      <c r="U12" s="91"/>
    </row>
    <row r="13" spans="1:21" ht="15.9" customHeight="1" thickBot="1" x14ac:dyDescent="0.3">
      <c r="A13" s="498" t="s">
        <v>148</v>
      </c>
      <c r="B13" s="499"/>
      <c r="C13" s="499"/>
      <c r="D13" s="499"/>
      <c r="E13" s="499"/>
      <c r="F13" s="499"/>
      <c r="G13" s="500"/>
      <c r="H13" s="93" t="s">
        <v>149</v>
      </c>
      <c r="I13" s="501" t="s">
        <v>150</v>
      </c>
      <c r="J13" s="502"/>
      <c r="L13" s="90"/>
      <c r="M13" s="91"/>
      <c r="N13" s="91"/>
      <c r="O13" s="91"/>
      <c r="P13" s="91"/>
      <c r="Q13" s="91"/>
      <c r="R13" s="91"/>
      <c r="S13" s="91"/>
      <c r="T13" s="91"/>
      <c r="U13" s="91"/>
    </row>
    <row r="14" spans="1:21" ht="12.75" customHeight="1" thickTop="1" x14ac:dyDescent="0.25">
      <c r="A14" s="503" t="s">
        <v>151</v>
      </c>
      <c r="B14" s="506">
        <v>-1</v>
      </c>
      <c r="C14" s="509" t="s">
        <v>152</v>
      </c>
      <c r="D14" s="510"/>
      <c r="E14" s="510"/>
      <c r="F14" s="510"/>
      <c r="G14" s="510"/>
      <c r="H14" s="511" t="s">
        <v>153</v>
      </c>
      <c r="I14" s="511"/>
      <c r="J14" s="512"/>
    </row>
    <row r="15" spans="1:21" ht="12.75" customHeight="1" x14ac:dyDescent="0.25">
      <c r="A15" s="504"/>
      <c r="B15" s="507"/>
      <c r="C15" s="513" t="s">
        <v>154</v>
      </c>
      <c r="D15" s="514"/>
      <c r="E15" s="514"/>
      <c r="F15" s="514"/>
      <c r="G15" s="514"/>
      <c r="H15" s="514"/>
      <c r="I15" s="515" t="s">
        <v>155</v>
      </c>
      <c r="J15" s="516"/>
    </row>
    <row r="16" spans="1:21" ht="13.5" customHeight="1" thickBot="1" x14ac:dyDescent="0.3">
      <c r="A16" s="505"/>
      <c r="B16" s="508"/>
      <c r="C16" s="517" t="s">
        <v>156</v>
      </c>
      <c r="D16" s="518"/>
      <c r="E16" s="518"/>
      <c r="F16" s="518"/>
      <c r="G16" s="518"/>
      <c r="H16" s="518"/>
      <c r="I16" s="519" t="s">
        <v>157</v>
      </c>
      <c r="J16" s="520"/>
    </row>
    <row r="17" spans="1:10" ht="13.5" customHeight="1" thickTop="1" x14ac:dyDescent="0.25">
      <c r="A17" s="528" t="s">
        <v>158</v>
      </c>
      <c r="B17" s="506">
        <v>-2</v>
      </c>
      <c r="C17" s="521" t="s">
        <v>159</v>
      </c>
      <c r="D17" s="521" t="s">
        <v>160</v>
      </c>
      <c r="E17" s="525" t="s">
        <v>161</v>
      </c>
      <c r="F17" s="521" t="s">
        <v>162</v>
      </c>
      <c r="G17" s="94"/>
      <c r="H17" s="94"/>
      <c r="I17" s="94"/>
      <c r="J17" s="95"/>
    </row>
    <row r="18" spans="1:10" ht="12.75" customHeight="1" x14ac:dyDescent="0.25">
      <c r="A18" s="529"/>
      <c r="B18" s="507"/>
      <c r="C18" s="522"/>
      <c r="D18" s="522"/>
      <c r="E18" s="526"/>
      <c r="F18" s="522"/>
      <c r="G18" s="94"/>
      <c r="H18" s="94"/>
      <c r="I18" s="94"/>
      <c r="J18" s="95"/>
    </row>
    <row r="19" spans="1:10" ht="13.5" customHeight="1" thickBot="1" x14ac:dyDescent="0.3">
      <c r="A19" s="529"/>
      <c r="B19" s="507"/>
      <c r="C19" s="524"/>
      <c r="D19" s="524"/>
      <c r="E19" s="527"/>
      <c r="F19" s="523"/>
      <c r="G19" s="94"/>
      <c r="H19" s="94"/>
      <c r="I19" s="94"/>
      <c r="J19" s="95"/>
    </row>
    <row r="20" spans="1:10" ht="17.100000000000001" customHeight="1" thickTop="1" thickBot="1" x14ac:dyDescent="0.3">
      <c r="A20" s="529"/>
      <c r="B20" s="508"/>
      <c r="C20" s="131"/>
      <c r="D20" s="131"/>
      <c r="E20" s="134" t="str">
        <f>IF(D20=0,"",C20/D20)</f>
        <v/>
      </c>
      <c r="F20" s="135" t="str">
        <f>IF(D20=0,"",IF($E$20&lt;=1.5,"Extreme",IF($E$20&lt;=1.8,"Very High",IF($E$20&lt;=2,"High",IF($E$20&lt;=2.2,"Moderate",IF($E$20&lt;=3,"Low",IF($E$20&gt;3,"Very Low")))))))</f>
        <v/>
      </c>
      <c r="G20" s="94"/>
      <c r="H20" s="94"/>
      <c r="I20" s="94"/>
      <c r="J20" s="95"/>
    </row>
    <row r="21" spans="1:10" ht="14.25" customHeight="1" thickTop="1" thickBot="1" x14ac:dyDescent="0.3">
      <c r="A21" s="529"/>
      <c r="B21" s="506">
        <v>-3</v>
      </c>
      <c r="C21" s="521" t="s">
        <v>163</v>
      </c>
      <c r="D21" s="521" t="s">
        <v>164</v>
      </c>
      <c r="E21" s="525" t="s">
        <v>165</v>
      </c>
      <c r="F21" s="521" t="s">
        <v>162</v>
      </c>
      <c r="G21" s="94"/>
      <c r="H21" s="96" t="s">
        <v>166</v>
      </c>
      <c r="I21" s="133"/>
      <c r="J21" s="95"/>
    </row>
    <row r="22" spans="1:10" ht="12.75" customHeight="1" x14ac:dyDescent="0.25">
      <c r="A22" s="529"/>
      <c r="B22" s="507"/>
      <c r="C22" s="522"/>
      <c r="D22" s="522"/>
      <c r="E22" s="526"/>
      <c r="F22" s="522"/>
      <c r="G22" s="94"/>
      <c r="H22" s="531" t="s">
        <v>167</v>
      </c>
      <c r="I22" s="532"/>
      <c r="J22" s="95"/>
    </row>
    <row r="23" spans="1:10" ht="13.5" customHeight="1" thickBot="1" x14ac:dyDescent="0.3">
      <c r="A23" s="529"/>
      <c r="B23" s="507"/>
      <c r="C23" s="524"/>
      <c r="D23" s="524"/>
      <c r="E23" s="527"/>
      <c r="F23" s="523"/>
      <c r="G23" s="94"/>
      <c r="H23" s="533" t="s">
        <v>168</v>
      </c>
      <c r="I23" s="534"/>
      <c r="J23" s="95"/>
    </row>
    <row r="24" spans="1:10" ht="17.100000000000001" customHeight="1" thickTop="1" thickBot="1" x14ac:dyDescent="0.3">
      <c r="A24" s="529"/>
      <c r="B24" s="508"/>
      <c r="C24" s="132"/>
      <c r="D24" s="132"/>
      <c r="E24" s="136" t="str">
        <f>IF(D24=0,"",C24/D24)</f>
        <v/>
      </c>
      <c r="F24" s="137" t="str">
        <f>IF(D24=0,"",IF($E$24&lt;=1.5,"Extreme",IF($E$24&lt;=1.8,"Very High",IF($E$24&lt;=2,"High",IF($E$24&lt;=2.2,"Moderate",IF($E$24&lt;=3,"Low",IF($E$24&gt;3,"Very Low")))))))</f>
        <v/>
      </c>
      <c r="G24" s="94"/>
      <c r="H24" s="535"/>
      <c r="I24" s="536"/>
      <c r="J24" s="95"/>
    </row>
    <row r="25" spans="1:10" ht="13.5" customHeight="1" thickTop="1" x14ac:dyDescent="0.25">
      <c r="A25" s="529"/>
      <c r="B25" s="506">
        <v>-4</v>
      </c>
      <c r="C25" s="521" t="s">
        <v>163</v>
      </c>
      <c r="D25" s="521" t="s">
        <v>169</v>
      </c>
      <c r="E25" s="525" t="s">
        <v>170</v>
      </c>
      <c r="F25" s="521" t="s">
        <v>162</v>
      </c>
      <c r="G25" s="94"/>
      <c r="H25" s="97"/>
      <c r="I25" s="97"/>
      <c r="J25" s="95"/>
    </row>
    <row r="26" spans="1:10" ht="12.75" customHeight="1" x14ac:dyDescent="0.25">
      <c r="A26" s="529"/>
      <c r="B26" s="507"/>
      <c r="C26" s="522"/>
      <c r="D26" s="522"/>
      <c r="E26" s="526"/>
      <c r="F26" s="522"/>
      <c r="G26" s="94"/>
      <c r="H26" s="94"/>
      <c r="I26" s="94"/>
      <c r="J26" s="95"/>
    </row>
    <row r="27" spans="1:10" ht="13.5" customHeight="1" thickBot="1" x14ac:dyDescent="0.3">
      <c r="A27" s="529"/>
      <c r="B27" s="507"/>
      <c r="C27" s="524"/>
      <c r="D27" s="524"/>
      <c r="E27" s="527"/>
      <c r="F27" s="523"/>
      <c r="G27" s="94"/>
      <c r="H27" s="94"/>
      <c r="I27" s="94"/>
      <c r="J27" s="95"/>
    </row>
    <row r="28" spans="1:10" ht="17.100000000000001" customHeight="1" thickTop="1" thickBot="1" x14ac:dyDescent="0.3">
      <c r="A28" s="530"/>
      <c r="B28" s="508"/>
      <c r="C28" s="131"/>
      <c r="D28" s="131"/>
      <c r="E28" s="136" t="str">
        <f>IF(D28=0,"",C28/D28)</f>
        <v/>
      </c>
      <c r="F28" s="137" t="str">
        <f>IF(D28=0,"",IF(E28&gt;1.2,"Extreme",IF(E28&gt;=1.01,"Very High",IF(E28&gt;=0.81,"High",IF(E28&gt;=0.61,"Moderate",IF(E28&gt;=0.41,"Low",IF(E28&lt;0.4,"Very Low")))))))</f>
        <v/>
      </c>
      <c r="G28" s="94"/>
      <c r="H28" s="94"/>
      <c r="I28" s="94"/>
      <c r="J28" s="95"/>
    </row>
    <row r="29" spans="1:10" ht="13.5" customHeight="1" thickTop="1" x14ac:dyDescent="0.25">
      <c r="A29" s="528" t="s">
        <v>171</v>
      </c>
      <c r="B29" s="506">
        <v>-5</v>
      </c>
      <c r="C29" s="521" t="s">
        <v>172</v>
      </c>
      <c r="D29" s="521" t="s">
        <v>173</v>
      </c>
      <c r="E29" s="525" t="s">
        <v>174</v>
      </c>
      <c r="F29" s="521" t="s">
        <v>162</v>
      </c>
      <c r="G29" s="94"/>
      <c r="H29" s="94"/>
      <c r="I29" s="94"/>
      <c r="J29" s="95"/>
    </row>
    <row r="30" spans="1:10" ht="12.75" customHeight="1" x14ac:dyDescent="0.25">
      <c r="A30" s="529"/>
      <c r="B30" s="507"/>
      <c r="C30" s="522"/>
      <c r="D30" s="522"/>
      <c r="E30" s="526"/>
      <c r="F30" s="522"/>
      <c r="G30" s="94"/>
      <c r="H30" s="94"/>
      <c r="I30" s="94"/>
      <c r="J30" s="95"/>
    </row>
    <row r="31" spans="1:10" ht="13.5" customHeight="1" thickBot="1" x14ac:dyDescent="0.3">
      <c r="A31" s="529"/>
      <c r="B31" s="507"/>
      <c r="C31" s="524"/>
      <c r="D31" s="524"/>
      <c r="E31" s="527"/>
      <c r="F31" s="523"/>
      <c r="G31" s="94"/>
      <c r="H31" s="94"/>
      <c r="I31" s="94"/>
      <c r="J31" s="95"/>
    </row>
    <row r="32" spans="1:10" ht="17.100000000000001" customHeight="1" thickTop="1" thickBot="1" x14ac:dyDescent="0.3">
      <c r="A32" s="529"/>
      <c r="B32" s="508"/>
      <c r="C32" s="131"/>
      <c r="D32" s="131"/>
      <c r="E32" s="134" t="str">
        <f>IF(D32=0,"",C32/D32)</f>
        <v/>
      </c>
      <c r="F32" s="137" t="str">
        <f>IF(D32=0,"",IF(E32&gt;3,"Extreme",IF(E32&gt;=2.51,"Very High",IF(E32&gt;=1.81,"High",IF(E32&gt;=1.51,"Moderate",IF(E32&gt;=1,"Low",IF(E32&lt;1,"Very Low")))))))</f>
        <v/>
      </c>
      <c r="G32" s="94"/>
      <c r="H32" s="94"/>
      <c r="I32" s="94"/>
      <c r="J32" s="95"/>
    </row>
    <row r="33" spans="1:10" ht="3.9" customHeight="1" thickTop="1" x14ac:dyDescent="0.25">
      <c r="A33" s="529"/>
      <c r="B33" s="506">
        <v>-6</v>
      </c>
      <c r="C33" s="521" t="s">
        <v>172</v>
      </c>
      <c r="D33" s="521" t="s">
        <v>175</v>
      </c>
      <c r="E33" s="521" t="s">
        <v>176</v>
      </c>
      <c r="F33" s="521" t="s">
        <v>173</v>
      </c>
      <c r="G33" s="537" t="s">
        <v>164</v>
      </c>
      <c r="H33" s="537" t="s">
        <v>177</v>
      </c>
      <c r="I33" s="537" t="s">
        <v>178</v>
      </c>
      <c r="J33" s="537" t="s">
        <v>179</v>
      </c>
    </row>
    <row r="34" spans="1:10" ht="15.9" customHeight="1" x14ac:dyDescent="0.25">
      <c r="A34" s="529"/>
      <c r="B34" s="507"/>
      <c r="C34" s="522"/>
      <c r="D34" s="522"/>
      <c r="E34" s="522"/>
      <c r="F34" s="522"/>
      <c r="G34" s="522"/>
      <c r="H34" s="522"/>
      <c r="I34" s="522"/>
      <c r="J34" s="522"/>
    </row>
    <row r="35" spans="1:10" ht="15.9" customHeight="1" x14ac:dyDescent="0.25">
      <c r="A35" s="529"/>
      <c r="B35" s="507"/>
      <c r="C35" s="522"/>
      <c r="D35" s="522"/>
      <c r="E35" s="522"/>
      <c r="F35" s="522"/>
      <c r="G35" s="522"/>
      <c r="H35" s="522"/>
      <c r="I35" s="522"/>
      <c r="J35" s="522"/>
    </row>
    <row r="36" spans="1:10" ht="15.9" customHeight="1" thickBot="1" x14ac:dyDescent="0.3">
      <c r="A36" s="529"/>
      <c r="B36" s="507"/>
      <c r="C36" s="524"/>
      <c r="D36" s="524"/>
      <c r="E36" s="524"/>
      <c r="F36" s="524"/>
      <c r="G36" s="524"/>
      <c r="H36" s="524"/>
      <c r="I36" s="524"/>
      <c r="J36" s="523"/>
    </row>
    <row r="37" spans="1:10" ht="17.100000000000001" customHeight="1" thickTop="1" thickBot="1" x14ac:dyDescent="0.3">
      <c r="A37" s="530"/>
      <c r="B37" s="508"/>
      <c r="C37" s="131"/>
      <c r="D37" s="131"/>
      <c r="E37" s="131"/>
      <c r="F37" s="131"/>
      <c r="G37" s="131"/>
      <c r="H37" s="131"/>
      <c r="I37" s="134" t="str">
        <f>IF(H37=0,"",E37/H37)</f>
        <v/>
      </c>
      <c r="J37" s="137" t="str">
        <f>IF(H37=0,"",IF(I37&gt;1.6,"Extreme",IF(I37&gt;=1.2,"Very High",IF(I37&gt;=1.15,"High",IF(I37&gt;=1.06,"Moderate",IF(I37&gt;=0.8,"Low",IF(I37&lt;0.8,"Very Low")))))))</f>
        <v/>
      </c>
    </row>
    <row r="38" spans="1:10" ht="13.5" customHeight="1" thickTop="1" x14ac:dyDescent="0.25">
      <c r="A38" s="528" t="s">
        <v>180</v>
      </c>
      <c r="B38" s="506">
        <v>-7</v>
      </c>
      <c r="C38" s="538" t="s">
        <v>181</v>
      </c>
      <c r="D38" s="539"/>
      <c r="E38" s="521" t="s">
        <v>162</v>
      </c>
      <c r="F38" s="98"/>
      <c r="G38" s="94"/>
      <c r="H38" s="94"/>
      <c r="I38" s="94"/>
      <c r="J38" s="95"/>
    </row>
    <row r="39" spans="1:10" ht="12.75" customHeight="1" x14ac:dyDescent="0.25">
      <c r="A39" s="529"/>
      <c r="B39" s="507"/>
      <c r="C39" s="540"/>
      <c r="D39" s="541"/>
      <c r="E39" s="522"/>
      <c r="F39" s="98"/>
      <c r="G39" s="94"/>
      <c r="H39" s="94"/>
      <c r="I39" s="94"/>
      <c r="J39" s="95"/>
    </row>
    <row r="40" spans="1:10" ht="13.5" customHeight="1" thickBot="1" x14ac:dyDescent="0.3">
      <c r="A40" s="529"/>
      <c r="B40" s="507"/>
      <c r="C40" s="542"/>
      <c r="D40" s="543"/>
      <c r="E40" s="523"/>
      <c r="F40" s="98"/>
      <c r="G40" s="94"/>
      <c r="H40" s="94"/>
      <c r="I40" s="94"/>
      <c r="J40" s="95"/>
    </row>
    <row r="41" spans="1:10" ht="17.100000000000001" customHeight="1" thickTop="1" thickBot="1" x14ac:dyDescent="0.3">
      <c r="A41" s="530"/>
      <c r="B41" s="508"/>
      <c r="C41" s="544"/>
      <c r="D41" s="545"/>
      <c r="E41" s="137" t="str">
        <f>IF(C41=0,"",IF(C41&gt;2.4,"Extreme",IF(C41&gt;=2.01,"Very High",IF(C41&gt;=1.61,"High",IF(C41&gt;=1.01,"Moderate",IF(C41&gt;=0.5,"Low",IF(C41&lt;0.5,"Very Low")))))))</f>
        <v/>
      </c>
      <c r="F41" s="99"/>
      <c r="G41" s="94"/>
      <c r="H41" s="94"/>
      <c r="I41" s="94"/>
      <c r="J41" s="95"/>
    </row>
    <row r="42" spans="1:10" ht="6.75" customHeight="1" thickTop="1" thickBot="1" x14ac:dyDescent="0.3">
      <c r="A42" s="100"/>
      <c r="B42" s="101"/>
      <c r="C42" s="102"/>
      <c r="D42" s="102"/>
      <c r="E42" s="102"/>
      <c r="F42" s="103"/>
      <c r="G42" s="94"/>
      <c r="H42" s="94"/>
      <c r="I42" s="94"/>
      <c r="J42" s="95"/>
    </row>
    <row r="43" spans="1:10" ht="14.4" thickTop="1" x14ac:dyDescent="0.25">
      <c r="A43" s="559" t="s">
        <v>182</v>
      </c>
      <c r="B43" s="560"/>
      <c r="C43" s="560"/>
      <c r="D43" s="560"/>
      <c r="E43" s="560"/>
      <c r="F43" s="560"/>
      <c r="G43" s="560"/>
      <c r="H43" s="560"/>
      <c r="I43" s="560"/>
      <c r="J43" s="561"/>
    </row>
    <row r="44" spans="1:10" ht="12.75" customHeight="1" x14ac:dyDescent="0.25">
      <c r="A44" s="562" t="s">
        <v>183</v>
      </c>
      <c r="B44" s="563"/>
      <c r="C44" s="564"/>
      <c r="D44" s="568" t="s">
        <v>184</v>
      </c>
      <c r="E44" s="569"/>
      <c r="F44" s="569"/>
      <c r="G44" s="569"/>
      <c r="H44" s="569"/>
      <c r="I44" s="569"/>
      <c r="J44" s="570"/>
    </row>
    <row r="45" spans="1:10" x14ac:dyDescent="0.25">
      <c r="A45" s="565"/>
      <c r="B45" s="566"/>
      <c r="C45" s="567"/>
      <c r="D45" s="104">
        <v>-1</v>
      </c>
      <c r="E45" s="105">
        <v>-2</v>
      </c>
      <c r="F45" s="105">
        <v>-3</v>
      </c>
      <c r="G45" s="105">
        <v>-4</v>
      </c>
      <c r="H45" s="105">
        <v>-5</v>
      </c>
      <c r="I45" s="105">
        <v>-6</v>
      </c>
      <c r="J45" s="105">
        <v>-7</v>
      </c>
    </row>
    <row r="46" spans="1:10" ht="15" customHeight="1" x14ac:dyDescent="0.25">
      <c r="A46" s="571" t="s">
        <v>37</v>
      </c>
      <c r="B46" s="572"/>
      <c r="C46" s="573"/>
      <c r="D46" s="106" t="s">
        <v>185</v>
      </c>
      <c r="E46" s="107" t="s">
        <v>186</v>
      </c>
      <c r="F46" s="107" t="s">
        <v>187</v>
      </c>
      <c r="G46" s="107" t="s">
        <v>188</v>
      </c>
      <c r="H46" s="107" t="s">
        <v>189</v>
      </c>
      <c r="I46" s="107" t="s">
        <v>190</v>
      </c>
      <c r="J46" s="108" t="s">
        <v>191</v>
      </c>
    </row>
    <row r="47" spans="1:10" ht="15" customHeight="1" x14ac:dyDescent="0.25">
      <c r="A47" s="548" t="s">
        <v>38</v>
      </c>
      <c r="B47" s="549"/>
      <c r="C47" s="550"/>
      <c r="D47" s="109" t="s">
        <v>185</v>
      </c>
      <c r="E47" s="110" t="s">
        <v>192</v>
      </c>
      <c r="F47" s="110" t="s">
        <v>193</v>
      </c>
      <c r="G47" s="110" t="s">
        <v>194</v>
      </c>
      <c r="H47" s="110" t="s">
        <v>195</v>
      </c>
      <c r="I47" s="110" t="s">
        <v>196</v>
      </c>
      <c r="J47" s="111" t="s">
        <v>197</v>
      </c>
    </row>
    <row r="48" spans="1:10" ht="15" customHeight="1" x14ac:dyDescent="0.25">
      <c r="A48" s="548" t="s">
        <v>39</v>
      </c>
      <c r="B48" s="549"/>
      <c r="C48" s="550"/>
      <c r="D48" s="109" t="s">
        <v>185</v>
      </c>
      <c r="E48" s="110" t="s">
        <v>198</v>
      </c>
      <c r="F48" s="110" t="s">
        <v>194</v>
      </c>
      <c r="G48" s="110" t="s">
        <v>199</v>
      </c>
      <c r="H48" s="110" t="s">
        <v>200</v>
      </c>
      <c r="I48" s="110" t="s">
        <v>201</v>
      </c>
      <c r="J48" s="111" t="s">
        <v>202</v>
      </c>
    </row>
    <row r="49" spans="1:10" ht="15" customHeight="1" x14ac:dyDescent="0.25">
      <c r="A49" s="548" t="s">
        <v>40</v>
      </c>
      <c r="B49" s="549"/>
      <c r="C49" s="550"/>
      <c r="D49" s="112" t="s">
        <v>203</v>
      </c>
      <c r="E49" s="110" t="s">
        <v>204</v>
      </c>
      <c r="F49" s="110" t="s">
        <v>199</v>
      </c>
      <c r="G49" s="110" t="s">
        <v>205</v>
      </c>
      <c r="H49" s="110" t="s">
        <v>206</v>
      </c>
      <c r="I49" s="110" t="s">
        <v>207</v>
      </c>
      <c r="J49" s="111" t="s">
        <v>208</v>
      </c>
    </row>
    <row r="50" spans="1:10" ht="15" customHeight="1" x14ac:dyDescent="0.25">
      <c r="A50" s="548" t="s">
        <v>41</v>
      </c>
      <c r="B50" s="549"/>
      <c r="C50" s="550"/>
      <c r="D50" s="113">
        <v>-1</v>
      </c>
      <c r="E50" s="110" t="s">
        <v>209</v>
      </c>
      <c r="F50" s="110" t="s">
        <v>205</v>
      </c>
      <c r="G50" s="110" t="s">
        <v>210</v>
      </c>
      <c r="H50" s="110" t="s">
        <v>211</v>
      </c>
      <c r="I50" s="110" t="s">
        <v>212</v>
      </c>
      <c r="J50" s="111" t="s">
        <v>213</v>
      </c>
    </row>
    <row r="51" spans="1:10" ht="15" customHeight="1" x14ac:dyDescent="0.25">
      <c r="A51" s="551" t="s">
        <v>42</v>
      </c>
      <c r="B51" s="552"/>
      <c r="C51" s="553"/>
      <c r="D51" s="114" t="s">
        <v>214</v>
      </c>
      <c r="E51" s="115" t="s">
        <v>215</v>
      </c>
      <c r="F51" s="115" t="s">
        <v>216</v>
      </c>
      <c r="G51" s="115" t="s">
        <v>217</v>
      </c>
      <c r="H51" s="115" t="s">
        <v>186</v>
      </c>
      <c r="I51" s="115" t="s">
        <v>218</v>
      </c>
      <c r="J51" s="116" t="s">
        <v>219</v>
      </c>
    </row>
    <row r="52" spans="1:10" ht="24.75" customHeight="1" thickBot="1" x14ac:dyDescent="0.3">
      <c r="A52" s="117"/>
      <c r="B52" s="117"/>
      <c r="C52" s="117"/>
      <c r="D52" s="554" t="s">
        <v>220</v>
      </c>
      <c r="E52" s="555"/>
      <c r="F52" s="555"/>
      <c r="G52" s="555"/>
      <c r="H52" s="556"/>
      <c r="I52" s="557" t="str">
        <f>IF(ISNUMBER(C20),F20,IF(ISNUMBER(C24),F24,IF(ISNUMBER(I21),H24,IF(ISNUMBER(C28),F28,IF(ISNUMBER(C32),F32,IF(ISNUMBER(C37),J37,IF(ISNUMBER(C41),E41," ")))))))</f>
        <v xml:space="preserve"> </v>
      </c>
      <c r="J52" s="558"/>
    </row>
    <row r="53" spans="1:10" x14ac:dyDescent="0.25">
      <c r="A53" s="118"/>
      <c r="B53" s="118"/>
      <c r="C53" s="118"/>
      <c r="D53" s="118"/>
      <c r="E53" s="118"/>
      <c r="F53" s="118"/>
      <c r="G53" s="118"/>
      <c r="H53" s="118"/>
      <c r="I53" s="118"/>
      <c r="J53" s="118"/>
    </row>
    <row r="54" spans="1:10" x14ac:dyDescent="0.25">
      <c r="A54" s="118"/>
      <c r="B54" s="118"/>
      <c r="C54" s="118"/>
      <c r="D54" s="118"/>
      <c r="E54" s="118"/>
      <c r="F54" s="118"/>
      <c r="G54" s="118"/>
      <c r="H54" s="118"/>
      <c r="I54" s="118"/>
      <c r="J54" s="118"/>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L55"/>
  <sheetViews>
    <sheetView workbookViewId="0">
      <selection sqref="A1:BH1"/>
    </sheetView>
  </sheetViews>
  <sheetFormatPr defaultColWidth="2.6640625" defaultRowHeight="12.75" customHeight="1" x14ac:dyDescent="0.3"/>
  <cols>
    <col min="1" max="5" width="2.6640625" style="18" customWidth="1"/>
    <col min="6" max="11" width="2.6640625" style="19" customWidth="1"/>
    <col min="12" max="28" width="2.6640625" style="18" customWidth="1"/>
    <col min="29" max="30" width="2.6640625" style="19" customWidth="1"/>
    <col min="31" max="33" width="2.6640625" style="18" customWidth="1"/>
    <col min="34" max="34" width="2.88671875" style="18" customWidth="1"/>
    <col min="35" max="40" width="2.6640625" style="18" customWidth="1"/>
    <col min="41" max="41" width="3.109375" style="19" customWidth="1"/>
    <col min="42" max="42" width="3.33203125" style="19" customWidth="1"/>
    <col min="43" max="44" width="2.6640625" style="19" customWidth="1"/>
    <col min="45" max="61" width="2.6640625" style="18" customWidth="1"/>
    <col min="62" max="62" width="2.6640625" style="20" customWidth="1"/>
    <col min="63" max="256" width="2.6640625" style="18"/>
    <col min="257" max="289" width="2.6640625" style="18" customWidth="1"/>
    <col min="290" max="290" width="2.88671875" style="18" customWidth="1"/>
    <col min="291" max="296" width="2.6640625" style="18" customWidth="1"/>
    <col min="297" max="297" width="3.109375" style="18" customWidth="1"/>
    <col min="298" max="298" width="3.33203125" style="18" customWidth="1"/>
    <col min="299" max="318" width="2.6640625" style="18" customWidth="1"/>
    <col min="319" max="512" width="2.6640625" style="18"/>
    <col min="513" max="545" width="2.6640625" style="18" customWidth="1"/>
    <col min="546" max="546" width="2.88671875" style="18" customWidth="1"/>
    <col min="547" max="552" width="2.6640625" style="18" customWidth="1"/>
    <col min="553" max="553" width="3.109375" style="18" customWidth="1"/>
    <col min="554" max="554" width="3.33203125" style="18" customWidth="1"/>
    <col min="555" max="574" width="2.6640625" style="18" customWidth="1"/>
    <col min="575" max="768" width="2.6640625" style="18"/>
    <col min="769" max="801" width="2.6640625" style="18" customWidth="1"/>
    <col min="802" max="802" width="2.88671875" style="18" customWidth="1"/>
    <col min="803" max="808" width="2.6640625" style="18" customWidth="1"/>
    <col min="809" max="809" width="3.109375" style="18" customWidth="1"/>
    <col min="810" max="810" width="3.33203125" style="18" customWidth="1"/>
    <col min="811" max="830" width="2.6640625" style="18" customWidth="1"/>
    <col min="831" max="1024" width="2.6640625" style="18"/>
    <col min="1025" max="1057" width="2.6640625" style="18" customWidth="1"/>
    <col min="1058" max="1058" width="2.88671875" style="18" customWidth="1"/>
    <col min="1059" max="1064" width="2.6640625" style="18" customWidth="1"/>
    <col min="1065" max="1065" width="3.109375" style="18" customWidth="1"/>
    <col min="1066" max="1066" width="3.33203125" style="18" customWidth="1"/>
    <col min="1067" max="1086" width="2.6640625" style="18" customWidth="1"/>
    <col min="1087" max="1280" width="2.6640625" style="18"/>
    <col min="1281" max="1313" width="2.6640625" style="18" customWidth="1"/>
    <col min="1314" max="1314" width="2.88671875" style="18" customWidth="1"/>
    <col min="1315" max="1320" width="2.6640625" style="18" customWidth="1"/>
    <col min="1321" max="1321" width="3.109375" style="18" customWidth="1"/>
    <col min="1322" max="1322" width="3.33203125" style="18" customWidth="1"/>
    <col min="1323" max="1342" width="2.6640625" style="18" customWidth="1"/>
    <col min="1343" max="1536" width="2.6640625" style="18"/>
    <col min="1537" max="1569" width="2.6640625" style="18" customWidth="1"/>
    <col min="1570" max="1570" width="2.88671875" style="18" customWidth="1"/>
    <col min="1571" max="1576" width="2.6640625" style="18" customWidth="1"/>
    <col min="1577" max="1577" width="3.109375" style="18" customWidth="1"/>
    <col min="1578" max="1578" width="3.33203125" style="18" customWidth="1"/>
    <col min="1579" max="1598" width="2.6640625" style="18" customWidth="1"/>
    <col min="1599" max="1792" width="2.6640625" style="18"/>
    <col min="1793" max="1825" width="2.6640625" style="18" customWidth="1"/>
    <col min="1826" max="1826" width="2.88671875" style="18" customWidth="1"/>
    <col min="1827" max="1832" width="2.6640625" style="18" customWidth="1"/>
    <col min="1833" max="1833" width="3.109375" style="18" customWidth="1"/>
    <col min="1834" max="1834" width="3.33203125" style="18" customWidth="1"/>
    <col min="1835" max="1854" width="2.6640625" style="18" customWidth="1"/>
    <col min="1855" max="2048" width="2.6640625" style="18"/>
    <col min="2049" max="2081" width="2.6640625" style="18" customWidth="1"/>
    <col min="2082" max="2082" width="2.88671875" style="18" customWidth="1"/>
    <col min="2083" max="2088" width="2.6640625" style="18" customWidth="1"/>
    <col min="2089" max="2089" width="3.109375" style="18" customWidth="1"/>
    <col min="2090" max="2090" width="3.33203125" style="18" customWidth="1"/>
    <col min="2091" max="2110" width="2.6640625" style="18" customWidth="1"/>
    <col min="2111" max="2304" width="2.6640625" style="18"/>
    <col min="2305" max="2337" width="2.6640625" style="18" customWidth="1"/>
    <col min="2338" max="2338" width="2.88671875" style="18" customWidth="1"/>
    <col min="2339" max="2344" width="2.6640625" style="18" customWidth="1"/>
    <col min="2345" max="2345" width="3.109375" style="18" customWidth="1"/>
    <col min="2346" max="2346" width="3.33203125" style="18" customWidth="1"/>
    <col min="2347" max="2366" width="2.6640625" style="18" customWidth="1"/>
    <col min="2367" max="2560" width="2.6640625" style="18"/>
    <col min="2561" max="2593" width="2.6640625" style="18" customWidth="1"/>
    <col min="2594" max="2594" width="2.88671875" style="18" customWidth="1"/>
    <col min="2595" max="2600" width="2.6640625" style="18" customWidth="1"/>
    <col min="2601" max="2601" width="3.109375" style="18" customWidth="1"/>
    <col min="2602" max="2602" width="3.33203125" style="18" customWidth="1"/>
    <col min="2603" max="2622" width="2.6640625" style="18" customWidth="1"/>
    <col min="2623" max="2816" width="2.6640625" style="18"/>
    <col min="2817" max="2849" width="2.6640625" style="18" customWidth="1"/>
    <col min="2850" max="2850" width="2.88671875" style="18" customWidth="1"/>
    <col min="2851" max="2856" width="2.6640625" style="18" customWidth="1"/>
    <col min="2857" max="2857" width="3.109375" style="18" customWidth="1"/>
    <col min="2858" max="2858" width="3.33203125" style="18" customWidth="1"/>
    <col min="2859" max="2878" width="2.6640625" style="18" customWidth="1"/>
    <col min="2879" max="3072" width="2.6640625" style="18"/>
    <col min="3073" max="3105" width="2.6640625" style="18" customWidth="1"/>
    <col min="3106" max="3106" width="2.88671875" style="18" customWidth="1"/>
    <col min="3107" max="3112" width="2.6640625" style="18" customWidth="1"/>
    <col min="3113" max="3113" width="3.109375" style="18" customWidth="1"/>
    <col min="3114" max="3114" width="3.33203125" style="18" customWidth="1"/>
    <col min="3115" max="3134" width="2.6640625" style="18" customWidth="1"/>
    <col min="3135" max="3328" width="2.6640625" style="18"/>
    <col min="3329" max="3361" width="2.6640625" style="18" customWidth="1"/>
    <col min="3362" max="3362" width="2.88671875" style="18" customWidth="1"/>
    <col min="3363" max="3368" width="2.6640625" style="18" customWidth="1"/>
    <col min="3369" max="3369" width="3.109375" style="18" customWidth="1"/>
    <col min="3370" max="3370" width="3.33203125" style="18" customWidth="1"/>
    <col min="3371" max="3390" width="2.6640625" style="18" customWidth="1"/>
    <col min="3391" max="3584" width="2.6640625" style="18"/>
    <col min="3585" max="3617" width="2.6640625" style="18" customWidth="1"/>
    <col min="3618" max="3618" width="2.88671875" style="18" customWidth="1"/>
    <col min="3619" max="3624" width="2.6640625" style="18" customWidth="1"/>
    <col min="3625" max="3625" width="3.109375" style="18" customWidth="1"/>
    <col min="3626" max="3626" width="3.33203125" style="18" customWidth="1"/>
    <col min="3627" max="3646" width="2.6640625" style="18" customWidth="1"/>
    <col min="3647" max="3840" width="2.6640625" style="18"/>
    <col min="3841" max="3873" width="2.6640625" style="18" customWidth="1"/>
    <col min="3874" max="3874" width="2.88671875" style="18" customWidth="1"/>
    <col min="3875" max="3880" width="2.6640625" style="18" customWidth="1"/>
    <col min="3881" max="3881" width="3.109375" style="18" customWidth="1"/>
    <col min="3882" max="3882" width="3.33203125" style="18" customWidth="1"/>
    <col min="3883" max="3902" width="2.6640625" style="18" customWidth="1"/>
    <col min="3903" max="4096" width="2.6640625" style="18"/>
    <col min="4097" max="4129" width="2.6640625" style="18" customWidth="1"/>
    <col min="4130" max="4130" width="2.88671875" style="18" customWidth="1"/>
    <col min="4131" max="4136" width="2.6640625" style="18" customWidth="1"/>
    <col min="4137" max="4137" width="3.109375" style="18" customWidth="1"/>
    <col min="4138" max="4138" width="3.33203125" style="18" customWidth="1"/>
    <col min="4139" max="4158" width="2.6640625" style="18" customWidth="1"/>
    <col min="4159" max="4352" width="2.6640625" style="18"/>
    <col min="4353" max="4385" width="2.6640625" style="18" customWidth="1"/>
    <col min="4386" max="4386" width="2.88671875" style="18" customWidth="1"/>
    <col min="4387" max="4392" width="2.6640625" style="18" customWidth="1"/>
    <col min="4393" max="4393" width="3.109375" style="18" customWidth="1"/>
    <col min="4394" max="4394" width="3.33203125" style="18" customWidth="1"/>
    <col min="4395" max="4414" width="2.6640625" style="18" customWidth="1"/>
    <col min="4415" max="4608" width="2.6640625" style="18"/>
    <col min="4609" max="4641" width="2.6640625" style="18" customWidth="1"/>
    <col min="4642" max="4642" width="2.88671875" style="18" customWidth="1"/>
    <col min="4643" max="4648" width="2.6640625" style="18" customWidth="1"/>
    <col min="4649" max="4649" width="3.109375" style="18" customWidth="1"/>
    <col min="4650" max="4650" width="3.33203125" style="18" customWidth="1"/>
    <col min="4651" max="4670" width="2.6640625" style="18" customWidth="1"/>
    <col min="4671" max="4864" width="2.6640625" style="18"/>
    <col min="4865" max="4897" width="2.6640625" style="18" customWidth="1"/>
    <col min="4898" max="4898" width="2.88671875" style="18" customWidth="1"/>
    <col min="4899" max="4904" width="2.6640625" style="18" customWidth="1"/>
    <col min="4905" max="4905" width="3.109375" style="18" customWidth="1"/>
    <col min="4906" max="4906" width="3.33203125" style="18" customWidth="1"/>
    <col min="4907" max="4926" width="2.6640625" style="18" customWidth="1"/>
    <col min="4927" max="5120" width="2.6640625" style="18"/>
    <col min="5121" max="5153" width="2.6640625" style="18" customWidth="1"/>
    <col min="5154" max="5154" width="2.88671875" style="18" customWidth="1"/>
    <col min="5155" max="5160" width="2.6640625" style="18" customWidth="1"/>
    <col min="5161" max="5161" width="3.109375" style="18" customWidth="1"/>
    <col min="5162" max="5162" width="3.33203125" style="18" customWidth="1"/>
    <col min="5163" max="5182" width="2.6640625" style="18" customWidth="1"/>
    <col min="5183" max="5376" width="2.6640625" style="18"/>
    <col min="5377" max="5409" width="2.6640625" style="18" customWidth="1"/>
    <col min="5410" max="5410" width="2.88671875" style="18" customWidth="1"/>
    <col min="5411" max="5416" width="2.6640625" style="18" customWidth="1"/>
    <col min="5417" max="5417" width="3.109375" style="18" customWidth="1"/>
    <col min="5418" max="5418" width="3.33203125" style="18" customWidth="1"/>
    <col min="5419" max="5438" width="2.6640625" style="18" customWidth="1"/>
    <col min="5439" max="5632" width="2.6640625" style="18"/>
    <col min="5633" max="5665" width="2.6640625" style="18" customWidth="1"/>
    <col min="5666" max="5666" width="2.88671875" style="18" customWidth="1"/>
    <col min="5667" max="5672" width="2.6640625" style="18" customWidth="1"/>
    <col min="5673" max="5673" width="3.109375" style="18" customWidth="1"/>
    <col min="5674" max="5674" width="3.33203125" style="18" customWidth="1"/>
    <col min="5675" max="5694" width="2.6640625" style="18" customWidth="1"/>
    <col min="5695" max="5888" width="2.6640625" style="18"/>
    <col min="5889" max="5921" width="2.6640625" style="18" customWidth="1"/>
    <col min="5922" max="5922" width="2.88671875" style="18" customWidth="1"/>
    <col min="5923" max="5928" width="2.6640625" style="18" customWidth="1"/>
    <col min="5929" max="5929" width="3.109375" style="18" customWidth="1"/>
    <col min="5930" max="5930" width="3.33203125" style="18" customWidth="1"/>
    <col min="5931" max="5950" width="2.6640625" style="18" customWidth="1"/>
    <col min="5951" max="6144" width="2.6640625" style="18"/>
    <col min="6145" max="6177" width="2.6640625" style="18" customWidth="1"/>
    <col min="6178" max="6178" width="2.88671875" style="18" customWidth="1"/>
    <col min="6179" max="6184" width="2.6640625" style="18" customWidth="1"/>
    <col min="6185" max="6185" width="3.109375" style="18" customWidth="1"/>
    <col min="6186" max="6186" width="3.33203125" style="18" customWidth="1"/>
    <col min="6187" max="6206" width="2.6640625" style="18" customWidth="1"/>
    <col min="6207" max="6400" width="2.6640625" style="18"/>
    <col min="6401" max="6433" width="2.6640625" style="18" customWidth="1"/>
    <col min="6434" max="6434" width="2.88671875" style="18" customWidth="1"/>
    <col min="6435" max="6440" width="2.6640625" style="18" customWidth="1"/>
    <col min="6441" max="6441" width="3.109375" style="18" customWidth="1"/>
    <col min="6442" max="6442" width="3.33203125" style="18" customWidth="1"/>
    <col min="6443" max="6462" width="2.6640625" style="18" customWidth="1"/>
    <col min="6463" max="6656" width="2.6640625" style="18"/>
    <col min="6657" max="6689" width="2.6640625" style="18" customWidth="1"/>
    <col min="6690" max="6690" width="2.88671875" style="18" customWidth="1"/>
    <col min="6691" max="6696" width="2.6640625" style="18" customWidth="1"/>
    <col min="6697" max="6697" width="3.109375" style="18" customWidth="1"/>
    <col min="6698" max="6698" width="3.33203125" style="18" customWidth="1"/>
    <col min="6699" max="6718" width="2.6640625" style="18" customWidth="1"/>
    <col min="6719" max="6912" width="2.6640625" style="18"/>
    <col min="6913" max="6945" width="2.6640625" style="18" customWidth="1"/>
    <col min="6946" max="6946" width="2.88671875" style="18" customWidth="1"/>
    <col min="6947" max="6952" width="2.6640625" style="18" customWidth="1"/>
    <col min="6953" max="6953" width="3.109375" style="18" customWidth="1"/>
    <col min="6954" max="6954" width="3.33203125" style="18" customWidth="1"/>
    <col min="6955" max="6974" width="2.6640625" style="18" customWidth="1"/>
    <col min="6975" max="7168" width="2.6640625" style="18"/>
    <col min="7169" max="7201" width="2.6640625" style="18" customWidth="1"/>
    <col min="7202" max="7202" width="2.88671875" style="18" customWidth="1"/>
    <col min="7203" max="7208" width="2.6640625" style="18" customWidth="1"/>
    <col min="7209" max="7209" width="3.109375" style="18" customWidth="1"/>
    <col min="7210" max="7210" width="3.33203125" style="18" customWidth="1"/>
    <col min="7211" max="7230" width="2.6640625" style="18" customWidth="1"/>
    <col min="7231" max="7424" width="2.6640625" style="18"/>
    <col min="7425" max="7457" width="2.6640625" style="18" customWidth="1"/>
    <col min="7458" max="7458" width="2.88671875" style="18" customWidth="1"/>
    <col min="7459" max="7464" width="2.6640625" style="18" customWidth="1"/>
    <col min="7465" max="7465" width="3.109375" style="18" customWidth="1"/>
    <col min="7466" max="7466" width="3.33203125" style="18" customWidth="1"/>
    <col min="7467" max="7486" width="2.6640625" style="18" customWidth="1"/>
    <col min="7487" max="7680" width="2.6640625" style="18"/>
    <col min="7681" max="7713" width="2.6640625" style="18" customWidth="1"/>
    <col min="7714" max="7714" width="2.88671875" style="18" customWidth="1"/>
    <col min="7715" max="7720" width="2.6640625" style="18" customWidth="1"/>
    <col min="7721" max="7721" width="3.109375" style="18" customWidth="1"/>
    <col min="7722" max="7722" width="3.33203125" style="18" customWidth="1"/>
    <col min="7723" max="7742" width="2.6640625" style="18" customWidth="1"/>
    <col min="7743" max="7936" width="2.6640625" style="18"/>
    <col min="7937" max="7969" width="2.6640625" style="18" customWidth="1"/>
    <col min="7970" max="7970" width="2.88671875" style="18" customWidth="1"/>
    <col min="7971" max="7976" width="2.6640625" style="18" customWidth="1"/>
    <col min="7977" max="7977" width="3.109375" style="18" customWidth="1"/>
    <col min="7978" max="7978" width="3.33203125" style="18" customWidth="1"/>
    <col min="7979" max="7998" width="2.6640625" style="18" customWidth="1"/>
    <col min="7999" max="8192" width="2.6640625" style="18"/>
    <col min="8193" max="8225" width="2.6640625" style="18" customWidth="1"/>
    <col min="8226" max="8226" width="2.88671875" style="18" customWidth="1"/>
    <col min="8227" max="8232" width="2.6640625" style="18" customWidth="1"/>
    <col min="8233" max="8233" width="3.109375" style="18" customWidth="1"/>
    <col min="8234" max="8234" width="3.33203125" style="18" customWidth="1"/>
    <col min="8235" max="8254" width="2.6640625" style="18" customWidth="1"/>
    <col min="8255" max="8448" width="2.6640625" style="18"/>
    <col min="8449" max="8481" width="2.6640625" style="18" customWidth="1"/>
    <col min="8482" max="8482" width="2.88671875" style="18" customWidth="1"/>
    <col min="8483" max="8488" width="2.6640625" style="18" customWidth="1"/>
    <col min="8489" max="8489" width="3.109375" style="18" customWidth="1"/>
    <col min="8490" max="8490" width="3.33203125" style="18" customWidth="1"/>
    <col min="8491" max="8510" width="2.6640625" style="18" customWidth="1"/>
    <col min="8511" max="8704" width="2.6640625" style="18"/>
    <col min="8705" max="8737" width="2.6640625" style="18" customWidth="1"/>
    <col min="8738" max="8738" width="2.88671875" style="18" customWidth="1"/>
    <col min="8739" max="8744" width="2.6640625" style="18" customWidth="1"/>
    <col min="8745" max="8745" width="3.109375" style="18" customWidth="1"/>
    <col min="8746" max="8746" width="3.33203125" style="18" customWidth="1"/>
    <col min="8747" max="8766" width="2.6640625" style="18" customWidth="1"/>
    <col min="8767" max="8960" width="2.6640625" style="18"/>
    <col min="8961" max="8993" width="2.6640625" style="18" customWidth="1"/>
    <col min="8994" max="8994" width="2.88671875" style="18" customWidth="1"/>
    <col min="8995" max="9000" width="2.6640625" style="18" customWidth="1"/>
    <col min="9001" max="9001" width="3.109375" style="18" customWidth="1"/>
    <col min="9002" max="9002" width="3.33203125" style="18" customWidth="1"/>
    <col min="9003" max="9022" width="2.6640625" style="18" customWidth="1"/>
    <col min="9023" max="9216" width="2.6640625" style="18"/>
    <col min="9217" max="9249" width="2.6640625" style="18" customWidth="1"/>
    <col min="9250" max="9250" width="2.88671875" style="18" customWidth="1"/>
    <col min="9251" max="9256" width="2.6640625" style="18" customWidth="1"/>
    <col min="9257" max="9257" width="3.109375" style="18" customWidth="1"/>
    <col min="9258" max="9258" width="3.33203125" style="18" customWidth="1"/>
    <col min="9259" max="9278" width="2.6640625" style="18" customWidth="1"/>
    <col min="9279" max="9472" width="2.6640625" style="18"/>
    <col min="9473" max="9505" width="2.6640625" style="18" customWidth="1"/>
    <col min="9506" max="9506" width="2.88671875" style="18" customWidth="1"/>
    <col min="9507" max="9512" width="2.6640625" style="18" customWidth="1"/>
    <col min="9513" max="9513" width="3.109375" style="18" customWidth="1"/>
    <col min="9514" max="9514" width="3.33203125" style="18" customWidth="1"/>
    <col min="9515" max="9534" width="2.6640625" style="18" customWidth="1"/>
    <col min="9535" max="9728" width="2.6640625" style="18"/>
    <col min="9729" max="9761" width="2.6640625" style="18" customWidth="1"/>
    <col min="9762" max="9762" width="2.88671875" style="18" customWidth="1"/>
    <col min="9763" max="9768" width="2.6640625" style="18" customWidth="1"/>
    <col min="9769" max="9769" width="3.109375" style="18" customWidth="1"/>
    <col min="9770" max="9770" width="3.33203125" style="18" customWidth="1"/>
    <col min="9771" max="9790" width="2.6640625" style="18" customWidth="1"/>
    <col min="9791" max="9984" width="2.6640625" style="18"/>
    <col min="9985" max="10017" width="2.6640625" style="18" customWidth="1"/>
    <col min="10018" max="10018" width="2.88671875" style="18" customWidth="1"/>
    <col min="10019" max="10024" width="2.6640625" style="18" customWidth="1"/>
    <col min="10025" max="10025" width="3.109375" style="18" customWidth="1"/>
    <col min="10026" max="10026" width="3.33203125" style="18" customWidth="1"/>
    <col min="10027" max="10046" width="2.6640625" style="18" customWidth="1"/>
    <col min="10047" max="10240" width="2.6640625" style="18"/>
    <col min="10241" max="10273" width="2.6640625" style="18" customWidth="1"/>
    <col min="10274" max="10274" width="2.88671875" style="18" customWidth="1"/>
    <col min="10275" max="10280" width="2.6640625" style="18" customWidth="1"/>
    <col min="10281" max="10281" width="3.109375" style="18" customWidth="1"/>
    <col min="10282" max="10282" width="3.33203125" style="18" customWidth="1"/>
    <col min="10283" max="10302" width="2.6640625" style="18" customWidth="1"/>
    <col min="10303" max="10496" width="2.6640625" style="18"/>
    <col min="10497" max="10529" width="2.6640625" style="18" customWidth="1"/>
    <col min="10530" max="10530" width="2.88671875" style="18" customWidth="1"/>
    <col min="10531" max="10536" width="2.6640625" style="18" customWidth="1"/>
    <col min="10537" max="10537" width="3.109375" style="18" customWidth="1"/>
    <col min="10538" max="10538" width="3.33203125" style="18" customWidth="1"/>
    <col min="10539" max="10558" width="2.6640625" style="18" customWidth="1"/>
    <col min="10559" max="10752" width="2.6640625" style="18"/>
    <col min="10753" max="10785" width="2.6640625" style="18" customWidth="1"/>
    <col min="10786" max="10786" width="2.88671875" style="18" customWidth="1"/>
    <col min="10787" max="10792" width="2.6640625" style="18" customWidth="1"/>
    <col min="10793" max="10793" width="3.109375" style="18" customWidth="1"/>
    <col min="10794" max="10794" width="3.33203125" style="18" customWidth="1"/>
    <col min="10795" max="10814" width="2.6640625" style="18" customWidth="1"/>
    <col min="10815" max="11008" width="2.6640625" style="18"/>
    <col min="11009" max="11041" width="2.6640625" style="18" customWidth="1"/>
    <col min="11042" max="11042" width="2.88671875" style="18" customWidth="1"/>
    <col min="11043" max="11048" width="2.6640625" style="18" customWidth="1"/>
    <col min="11049" max="11049" width="3.109375" style="18" customWidth="1"/>
    <col min="11050" max="11050" width="3.33203125" style="18" customWidth="1"/>
    <col min="11051" max="11070" width="2.6640625" style="18" customWidth="1"/>
    <col min="11071" max="11264" width="2.6640625" style="18"/>
    <col min="11265" max="11297" width="2.6640625" style="18" customWidth="1"/>
    <col min="11298" max="11298" width="2.88671875" style="18" customWidth="1"/>
    <col min="11299" max="11304" width="2.6640625" style="18" customWidth="1"/>
    <col min="11305" max="11305" width="3.109375" style="18" customWidth="1"/>
    <col min="11306" max="11306" width="3.33203125" style="18" customWidth="1"/>
    <col min="11307" max="11326" width="2.6640625" style="18" customWidth="1"/>
    <col min="11327" max="11520" width="2.6640625" style="18"/>
    <col min="11521" max="11553" width="2.6640625" style="18" customWidth="1"/>
    <col min="11554" max="11554" width="2.88671875" style="18" customWidth="1"/>
    <col min="11555" max="11560" width="2.6640625" style="18" customWidth="1"/>
    <col min="11561" max="11561" width="3.109375" style="18" customWidth="1"/>
    <col min="11562" max="11562" width="3.33203125" style="18" customWidth="1"/>
    <col min="11563" max="11582" width="2.6640625" style="18" customWidth="1"/>
    <col min="11583" max="11776" width="2.6640625" style="18"/>
    <col min="11777" max="11809" width="2.6640625" style="18" customWidth="1"/>
    <col min="11810" max="11810" width="2.88671875" style="18" customWidth="1"/>
    <col min="11811" max="11816" width="2.6640625" style="18" customWidth="1"/>
    <col min="11817" max="11817" width="3.109375" style="18" customWidth="1"/>
    <col min="11818" max="11818" width="3.33203125" style="18" customWidth="1"/>
    <col min="11819" max="11838" width="2.6640625" style="18" customWidth="1"/>
    <col min="11839" max="12032" width="2.6640625" style="18"/>
    <col min="12033" max="12065" width="2.6640625" style="18" customWidth="1"/>
    <col min="12066" max="12066" width="2.88671875" style="18" customWidth="1"/>
    <col min="12067" max="12072" width="2.6640625" style="18" customWidth="1"/>
    <col min="12073" max="12073" width="3.109375" style="18" customWidth="1"/>
    <col min="12074" max="12074" width="3.33203125" style="18" customWidth="1"/>
    <col min="12075" max="12094" width="2.6640625" style="18" customWidth="1"/>
    <col min="12095" max="12288" width="2.6640625" style="18"/>
    <col min="12289" max="12321" width="2.6640625" style="18" customWidth="1"/>
    <col min="12322" max="12322" width="2.88671875" style="18" customWidth="1"/>
    <col min="12323" max="12328" width="2.6640625" style="18" customWidth="1"/>
    <col min="12329" max="12329" width="3.109375" style="18" customWidth="1"/>
    <col min="12330" max="12330" width="3.33203125" style="18" customWidth="1"/>
    <col min="12331" max="12350" width="2.6640625" style="18" customWidth="1"/>
    <col min="12351" max="12544" width="2.6640625" style="18"/>
    <col min="12545" max="12577" width="2.6640625" style="18" customWidth="1"/>
    <col min="12578" max="12578" width="2.88671875" style="18" customWidth="1"/>
    <col min="12579" max="12584" width="2.6640625" style="18" customWidth="1"/>
    <col min="12585" max="12585" width="3.109375" style="18" customWidth="1"/>
    <col min="12586" max="12586" width="3.33203125" style="18" customWidth="1"/>
    <col min="12587" max="12606" width="2.6640625" style="18" customWidth="1"/>
    <col min="12607" max="12800" width="2.6640625" style="18"/>
    <col min="12801" max="12833" width="2.6640625" style="18" customWidth="1"/>
    <col min="12834" max="12834" width="2.88671875" style="18" customWidth="1"/>
    <col min="12835" max="12840" width="2.6640625" style="18" customWidth="1"/>
    <col min="12841" max="12841" width="3.109375" style="18" customWidth="1"/>
    <col min="12842" max="12842" width="3.33203125" style="18" customWidth="1"/>
    <col min="12843" max="12862" width="2.6640625" style="18" customWidth="1"/>
    <col min="12863" max="13056" width="2.6640625" style="18"/>
    <col min="13057" max="13089" width="2.6640625" style="18" customWidth="1"/>
    <col min="13090" max="13090" width="2.88671875" style="18" customWidth="1"/>
    <col min="13091" max="13096" width="2.6640625" style="18" customWidth="1"/>
    <col min="13097" max="13097" width="3.109375" style="18" customWidth="1"/>
    <col min="13098" max="13098" width="3.33203125" style="18" customWidth="1"/>
    <col min="13099" max="13118" width="2.6640625" style="18" customWidth="1"/>
    <col min="13119" max="13312" width="2.6640625" style="18"/>
    <col min="13313" max="13345" width="2.6640625" style="18" customWidth="1"/>
    <col min="13346" max="13346" width="2.88671875" style="18" customWidth="1"/>
    <col min="13347" max="13352" width="2.6640625" style="18" customWidth="1"/>
    <col min="13353" max="13353" width="3.109375" style="18" customWidth="1"/>
    <col min="13354" max="13354" width="3.33203125" style="18" customWidth="1"/>
    <col min="13355" max="13374" width="2.6640625" style="18" customWidth="1"/>
    <col min="13375" max="13568" width="2.6640625" style="18"/>
    <col min="13569" max="13601" width="2.6640625" style="18" customWidth="1"/>
    <col min="13602" max="13602" width="2.88671875" style="18" customWidth="1"/>
    <col min="13603" max="13608" width="2.6640625" style="18" customWidth="1"/>
    <col min="13609" max="13609" width="3.109375" style="18" customWidth="1"/>
    <col min="13610" max="13610" width="3.33203125" style="18" customWidth="1"/>
    <col min="13611" max="13630" width="2.6640625" style="18" customWidth="1"/>
    <col min="13631" max="13824" width="2.6640625" style="18"/>
    <col min="13825" max="13857" width="2.6640625" style="18" customWidth="1"/>
    <col min="13858" max="13858" width="2.88671875" style="18" customWidth="1"/>
    <col min="13859" max="13864" width="2.6640625" style="18" customWidth="1"/>
    <col min="13865" max="13865" width="3.109375" style="18" customWidth="1"/>
    <col min="13866" max="13866" width="3.33203125" style="18" customWidth="1"/>
    <col min="13867" max="13886" width="2.6640625" style="18" customWidth="1"/>
    <col min="13887" max="14080" width="2.6640625" style="18"/>
    <col min="14081" max="14113" width="2.6640625" style="18" customWidth="1"/>
    <col min="14114" max="14114" width="2.88671875" style="18" customWidth="1"/>
    <col min="14115" max="14120" width="2.6640625" style="18" customWidth="1"/>
    <col min="14121" max="14121" width="3.109375" style="18" customWidth="1"/>
    <col min="14122" max="14122" width="3.33203125" style="18" customWidth="1"/>
    <col min="14123" max="14142" width="2.6640625" style="18" customWidth="1"/>
    <col min="14143" max="14336" width="2.6640625" style="18"/>
    <col min="14337" max="14369" width="2.6640625" style="18" customWidth="1"/>
    <col min="14370" max="14370" width="2.88671875" style="18" customWidth="1"/>
    <col min="14371" max="14376" width="2.6640625" style="18" customWidth="1"/>
    <col min="14377" max="14377" width="3.109375" style="18" customWidth="1"/>
    <col min="14378" max="14378" width="3.33203125" style="18" customWidth="1"/>
    <col min="14379" max="14398" width="2.6640625" style="18" customWidth="1"/>
    <col min="14399" max="14592" width="2.6640625" style="18"/>
    <col min="14593" max="14625" width="2.6640625" style="18" customWidth="1"/>
    <col min="14626" max="14626" width="2.88671875" style="18" customWidth="1"/>
    <col min="14627" max="14632" width="2.6640625" style="18" customWidth="1"/>
    <col min="14633" max="14633" width="3.109375" style="18" customWidth="1"/>
    <col min="14634" max="14634" width="3.33203125" style="18" customWidth="1"/>
    <col min="14635" max="14654" width="2.6640625" style="18" customWidth="1"/>
    <col min="14655" max="14848" width="2.6640625" style="18"/>
    <col min="14849" max="14881" width="2.6640625" style="18" customWidth="1"/>
    <col min="14882" max="14882" width="2.88671875" style="18" customWidth="1"/>
    <col min="14883" max="14888" width="2.6640625" style="18" customWidth="1"/>
    <col min="14889" max="14889" width="3.109375" style="18" customWidth="1"/>
    <col min="14890" max="14890" width="3.33203125" style="18" customWidth="1"/>
    <col min="14891" max="14910" width="2.6640625" style="18" customWidth="1"/>
    <col min="14911" max="15104" width="2.6640625" style="18"/>
    <col min="15105" max="15137" width="2.6640625" style="18" customWidth="1"/>
    <col min="15138" max="15138" width="2.88671875" style="18" customWidth="1"/>
    <col min="15139" max="15144" width="2.6640625" style="18" customWidth="1"/>
    <col min="15145" max="15145" width="3.109375" style="18" customWidth="1"/>
    <col min="15146" max="15146" width="3.33203125" style="18" customWidth="1"/>
    <col min="15147" max="15166" width="2.6640625" style="18" customWidth="1"/>
    <col min="15167" max="15360" width="2.6640625" style="18"/>
    <col min="15361" max="15393" width="2.6640625" style="18" customWidth="1"/>
    <col min="15394" max="15394" width="2.88671875" style="18" customWidth="1"/>
    <col min="15395" max="15400" width="2.6640625" style="18" customWidth="1"/>
    <col min="15401" max="15401" width="3.109375" style="18" customWidth="1"/>
    <col min="15402" max="15402" width="3.33203125" style="18" customWidth="1"/>
    <col min="15403" max="15422" width="2.6640625" style="18" customWidth="1"/>
    <col min="15423" max="15616" width="2.6640625" style="18"/>
    <col min="15617" max="15649" width="2.6640625" style="18" customWidth="1"/>
    <col min="15650" max="15650" width="2.88671875" style="18" customWidth="1"/>
    <col min="15651" max="15656" width="2.6640625" style="18" customWidth="1"/>
    <col min="15657" max="15657" width="3.109375" style="18" customWidth="1"/>
    <col min="15658" max="15658" width="3.33203125" style="18" customWidth="1"/>
    <col min="15659" max="15678" width="2.6640625" style="18" customWidth="1"/>
    <col min="15679" max="15872" width="2.6640625" style="18"/>
    <col min="15873" max="15905" width="2.6640625" style="18" customWidth="1"/>
    <col min="15906" max="15906" width="2.88671875" style="18" customWidth="1"/>
    <col min="15907" max="15912" width="2.6640625" style="18" customWidth="1"/>
    <col min="15913" max="15913" width="3.109375" style="18" customWidth="1"/>
    <col min="15914" max="15914" width="3.33203125" style="18" customWidth="1"/>
    <col min="15915" max="15934" width="2.6640625" style="18" customWidth="1"/>
    <col min="15935" max="16128" width="2.6640625" style="18"/>
    <col min="16129" max="16161" width="2.6640625" style="18" customWidth="1"/>
    <col min="16162" max="16162" width="2.88671875" style="18" customWidth="1"/>
    <col min="16163" max="16168" width="2.6640625" style="18" customWidth="1"/>
    <col min="16169" max="16169" width="3.109375" style="18" customWidth="1"/>
    <col min="16170" max="16170" width="3.33203125" style="18" customWidth="1"/>
    <col min="16171" max="16190" width="2.6640625" style="18" customWidth="1"/>
    <col min="16191" max="16384" width="2.6640625" style="18"/>
  </cols>
  <sheetData>
    <row r="1" spans="1:62" ht="28.5" customHeight="1" x14ac:dyDescent="0.3">
      <c r="A1" s="181" t="s">
        <v>221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2" s="15" customFormat="1" ht="12.75" customHeight="1" x14ac:dyDescent="0.3">
      <c r="A2" s="14" t="s">
        <v>27</v>
      </c>
      <c r="B2" s="14"/>
      <c r="C2" s="14"/>
      <c r="D2" s="14"/>
      <c r="I2" s="14"/>
      <c r="J2" s="14"/>
      <c r="K2" s="14"/>
      <c r="AC2" s="16"/>
      <c r="AD2" s="16"/>
      <c r="AO2" s="16"/>
      <c r="AP2" s="16"/>
      <c r="AQ2" s="16"/>
      <c r="AR2" s="16"/>
      <c r="BJ2" s="17"/>
    </row>
    <row r="3" spans="1:62" ht="12.75" customHeight="1" thickBot="1" x14ac:dyDescent="0.35"/>
    <row r="4" spans="1:62" s="22" customFormat="1" ht="12.75" customHeight="1" x14ac:dyDescent="0.25">
      <c r="A4" s="182" t="s">
        <v>28</v>
      </c>
      <c r="B4" s="206"/>
      <c r="C4" s="206"/>
      <c r="D4" s="206"/>
      <c r="E4" s="207"/>
      <c r="F4" s="208"/>
      <c r="G4" s="209"/>
      <c r="H4" s="209"/>
      <c r="I4" s="209"/>
      <c r="J4" s="209"/>
      <c r="K4" s="209"/>
      <c r="L4" s="209"/>
      <c r="M4" s="209"/>
      <c r="N4" s="209"/>
      <c r="O4" s="209"/>
      <c r="P4" s="209"/>
      <c r="Q4" s="209"/>
      <c r="R4" s="209"/>
      <c r="S4" s="210"/>
      <c r="T4" s="182" t="s">
        <v>29</v>
      </c>
      <c r="U4" s="211"/>
      <c r="V4" s="211"/>
      <c r="W4" s="212"/>
      <c r="X4" s="213"/>
      <c r="Y4" s="214"/>
      <c r="Z4" s="215"/>
      <c r="AA4" s="216"/>
      <c r="AB4" s="182" t="s">
        <v>30</v>
      </c>
      <c r="AC4" s="211"/>
      <c r="AD4" s="217"/>
      <c r="AE4" s="214"/>
      <c r="AF4" s="218"/>
      <c r="AG4" s="219"/>
      <c r="AH4" s="182" t="s">
        <v>31</v>
      </c>
      <c r="AI4" s="183"/>
      <c r="AJ4" s="184"/>
      <c r="AK4" s="185"/>
      <c r="AL4" s="186"/>
      <c r="AM4" s="187"/>
      <c r="AN4" s="188" t="s">
        <v>32</v>
      </c>
      <c r="AO4" s="189"/>
      <c r="AP4" s="189"/>
      <c r="AQ4" s="189"/>
      <c r="AR4" s="189"/>
      <c r="AS4" s="189"/>
      <c r="AT4" s="190"/>
      <c r="AU4" s="194" t="str">
        <f>IF(A12=0,"",SUM(M11:P30))</f>
        <v/>
      </c>
      <c r="AV4" s="195"/>
      <c r="AW4" s="195"/>
      <c r="AX4" s="195"/>
      <c r="AY4" s="195"/>
      <c r="AZ4" s="195"/>
      <c r="BA4" s="195"/>
      <c r="BB4" s="195"/>
      <c r="BC4" s="195"/>
      <c r="BD4" s="195"/>
      <c r="BE4" s="195"/>
      <c r="BF4" s="195"/>
      <c r="BG4" s="195"/>
      <c r="BH4" s="196"/>
      <c r="BI4" s="21"/>
    </row>
    <row r="5" spans="1:62" s="22" customFormat="1" ht="12.75" customHeight="1" x14ac:dyDescent="0.25">
      <c r="A5" s="197" t="s">
        <v>33</v>
      </c>
      <c r="B5" s="198"/>
      <c r="C5" s="198"/>
      <c r="D5" s="198"/>
      <c r="E5" s="199"/>
      <c r="F5" s="200"/>
      <c r="G5" s="201"/>
      <c r="H5" s="201"/>
      <c r="I5" s="201"/>
      <c r="J5" s="201"/>
      <c r="K5" s="201"/>
      <c r="L5" s="201"/>
      <c r="M5" s="201"/>
      <c r="N5" s="201"/>
      <c r="O5" s="201"/>
      <c r="P5" s="201"/>
      <c r="Q5" s="201"/>
      <c r="R5" s="201"/>
      <c r="S5" s="202"/>
      <c r="T5" s="440" t="s">
        <v>34</v>
      </c>
      <c r="U5" s="441"/>
      <c r="V5" s="441"/>
      <c r="W5" s="441"/>
      <c r="X5" s="442"/>
      <c r="Y5" s="446"/>
      <c r="Z5" s="447"/>
      <c r="AA5" s="447"/>
      <c r="AB5" s="447"/>
      <c r="AC5" s="447"/>
      <c r="AD5" s="447"/>
      <c r="AE5" s="447"/>
      <c r="AF5" s="447"/>
      <c r="AG5" s="447"/>
      <c r="AH5" s="447"/>
      <c r="AI5" s="447"/>
      <c r="AJ5" s="447"/>
      <c r="AK5" s="447"/>
      <c r="AL5" s="447"/>
      <c r="AM5" s="448"/>
      <c r="AN5" s="191"/>
      <c r="AO5" s="192"/>
      <c r="AP5" s="192"/>
      <c r="AQ5" s="192"/>
      <c r="AR5" s="192"/>
      <c r="AS5" s="192"/>
      <c r="AT5" s="193"/>
      <c r="AU5" s="203" t="str">
        <f>IF(A12=0,"",IF(AU4&gt;=46,"Extreme",IF(AU4&gt;=40,"Very High",IF(AU4&gt;=30,"High",IF(AU4&gt;=20,"Moderate",IF(AU4&gt;=10,"Low",IF(AU4&lt;10,"Very Low")))))))</f>
        <v/>
      </c>
      <c r="AV5" s="204"/>
      <c r="AW5" s="204"/>
      <c r="AX5" s="204"/>
      <c r="AY5" s="204"/>
      <c r="AZ5" s="204"/>
      <c r="BA5" s="204"/>
      <c r="BB5" s="204"/>
      <c r="BC5" s="204"/>
      <c r="BD5" s="204"/>
      <c r="BE5" s="204"/>
      <c r="BF5" s="204"/>
      <c r="BG5" s="204"/>
      <c r="BH5" s="205"/>
      <c r="BI5" s="21"/>
    </row>
    <row r="6" spans="1:62" s="22" customFormat="1" ht="12.75" customHeight="1" x14ac:dyDescent="0.2">
      <c r="A6" s="197" t="s">
        <v>35</v>
      </c>
      <c r="B6" s="198"/>
      <c r="C6" s="198"/>
      <c r="D6" s="198"/>
      <c r="E6" s="199"/>
      <c r="F6" s="200"/>
      <c r="G6" s="201"/>
      <c r="H6" s="201"/>
      <c r="I6" s="201"/>
      <c r="J6" s="201"/>
      <c r="K6" s="201"/>
      <c r="L6" s="201"/>
      <c r="M6" s="201"/>
      <c r="N6" s="201"/>
      <c r="O6" s="201"/>
      <c r="P6" s="201"/>
      <c r="Q6" s="201"/>
      <c r="R6" s="201"/>
      <c r="S6" s="202"/>
      <c r="T6" s="443" t="s">
        <v>126</v>
      </c>
      <c r="U6" s="444"/>
      <c r="V6" s="444"/>
      <c r="W6" s="444"/>
      <c r="X6" s="445"/>
      <c r="Y6" s="449"/>
      <c r="Z6" s="450"/>
      <c r="AA6" s="450"/>
      <c r="AB6" s="450"/>
      <c r="AC6" s="450"/>
      <c r="AD6" s="450"/>
      <c r="AE6" s="450"/>
      <c r="AF6" s="450"/>
      <c r="AG6" s="450"/>
      <c r="AH6" s="450"/>
      <c r="AI6" s="450"/>
      <c r="AJ6" s="450"/>
      <c r="AK6" s="450"/>
      <c r="AL6" s="450"/>
      <c r="AM6" s="451"/>
      <c r="AN6" s="241" t="s">
        <v>36</v>
      </c>
      <c r="AO6" s="242"/>
      <c r="AP6" s="243"/>
      <c r="AQ6" s="221" t="s">
        <v>37</v>
      </c>
      <c r="AR6" s="221"/>
      <c r="AS6" s="222"/>
      <c r="AT6" s="221" t="s">
        <v>38</v>
      </c>
      <c r="AU6" s="221"/>
      <c r="AV6" s="221"/>
      <c r="AW6" s="220" t="s">
        <v>39</v>
      </c>
      <c r="AX6" s="221"/>
      <c r="AY6" s="222"/>
      <c r="AZ6" s="221" t="s">
        <v>40</v>
      </c>
      <c r="BA6" s="221"/>
      <c r="BB6" s="221"/>
      <c r="BC6" s="220" t="s">
        <v>41</v>
      </c>
      <c r="BD6" s="221"/>
      <c r="BE6" s="222"/>
      <c r="BF6" s="221" t="s">
        <v>42</v>
      </c>
      <c r="BG6" s="221"/>
      <c r="BH6" s="223"/>
      <c r="BI6" s="21"/>
    </row>
    <row r="7" spans="1:62" s="22" customFormat="1" ht="12.75" customHeight="1" thickBot="1" x14ac:dyDescent="0.25">
      <c r="A7" s="224" t="s">
        <v>43</v>
      </c>
      <c r="B7" s="225"/>
      <c r="C7" s="225"/>
      <c r="D7" s="225"/>
      <c r="E7" s="226"/>
      <c r="F7" s="227"/>
      <c r="G7" s="228"/>
      <c r="H7" s="228"/>
      <c r="I7" s="228"/>
      <c r="J7" s="228"/>
      <c r="K7" s="228"/>
      <c r="L7" s="228"/>
      <c r="M7" s="228"/>
      <c r="N7" s="228"/>
      <c r="O7" s="228"/>
      <c r="P7" s="228"/>
      <c r="Q7" s="228"/>
      <c r="R7" s="228"/>
      <c r="S7" s="229"/>
      <c r="T7" s="230"/>
      <c r="U7" s="231"/>
      <c r="V7" s="231"/>
      <c r="W7" s="231"/>
      <c r="X7" s="232"/>
      <c r="Y7" s="233"/>
      <c r="Z7" s="234"/>
      <c r="AA7" s="234"/>
      <c r="AB7" s="234"/>
      <c r="AC7" s="234"/>
      <c r="AD7" s="234"/>
      <c r="AE7" s="234"/>
      <c r="AF7" s="234"/>
      <c r="AG7" s="234"/>
      <c r="AH7" s="234"/>
      <c r="AI7" s="234"/>
      <c r="AJ7" s="234"/>
      <c r="AK7" s="234"/>
      <c r="AL7" s="234"/>
      <c r="AM7" s="235"/>
      <c r="AN7" s="244"/>
      <c r="AO7" s="245"/>
      <c r="AP7" s="246"/>
      <c r="AQ7" s="236" t="s">
        <v>44</v>
      </c>
      <c r="AR7" s="236"/>
      <c r="AS7" s="237"/>
      <c r="AT7" s="236" t="s">
        <v>45</v>
      </c>
      <c r="AU7" s="236"/>
      <c r="AV7" s="236"/>
      <c r="AW7" s="238" t="s">
        <v>46</v>
      </c>
      <c r="AX7" s="239"/>
      <c r="AY7" s="240"/>
      <c r="AZ7" s="239" t="s">
        <v>47</v>
      </c>
      <c r="BA7" s="239"/>
      <c r="BB7" s="239"/>
      <c r="BC7" s="238" t="s">
        <v>48</v>
      </c>
      <c r="BD7" s="239"/>
      <c r="BE7" s="240"/>
      <c r="BF7" s="239" t="s">
        <v>49</v>
      </c>
      <c r="BG7" s="239"/>
      <c r="BH7" s="247"/>
      <c r="BI7" s="21"/>
    </row>
    <row r="8" spans="1:62" ht="12.75" customHeight="1" thickBot="1" x14ac:dyDescent="0.3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5">
      <c r="A9" s="248" t="s">
        <v>50</v>
      </c>
      <c r="B9" s="249"/>
      <c r="C9" s="249"/>
      <c r="D9" s="249"/>
      <c r="E9" s="250"/>
      <c r="F9" s="250"/>
      <c r="G9" s="250"/>
      <c r="H9" s="250"/>
      <c r="I9" s="250"/>
      <c r="J9" s="250"/>
      <c r="K9" s="250"/>
      <c r="L9" s="250"/>
      <c r="M9" s="250"/>
      <c r="N9" s="250"/>
      <c r="O9" s="250"/>
      <c r="P9" s="250"/>
      <c r="Q9" s="250"/>
      <c r="R9" s="250"/>
      <c r="S9" s="250"/>
      <c r="T9" s="250"/>
      <c r="U9" s="250"/>
      <c r="V9" s="250"/>
      <c r="W9" s="250"/>
      <c r="X9" s="250"/>
      <c r="Y9" s="250"/>
      <c r="Z9" s="250"/>
      <c r="AA9" s="250"/>
      <c r="AB9" s="251"/>
      <c r="AC9" s="24"/>
      <c r="AD9" s="24"/>
      <c r="AE9" s="252" t="s">
        <v>50</v>
      </c>
      <c r="AF9" s="254" t="s">
        <v>51</v>
      </c>
      <c r="AG9" s="254"/>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6"/>
    </row>
    <row r="10" spans="1:62" ht="12.75" customHeight="1" thickTop="1" x14ac:dyDescent="0.3">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53"/>
      <c r="AF10" s="122"/>
      <c r="AG10" s="31"/>
      <c r="AH10" s="31"/>
      <c r="AI10" s="31"/>
      <c r="AJ10" s="31"/>
      <c r="AK10" s="31"/>
      <c r="AL10" s="125"/>
      <c r="AM10" s="125"/>
      <c r="AN10" s="125"/>
      <c r="AO10" s="125"/>
      <c r="AP10" s="126"/>
      <c r="AQ10" s="257" t="s">
        <v>37</v>
      </c>
      <c r="AR10" s="258"/>
      <c r="AS10" s="259"/>
      <c r="AT10" s="257" t="s">
        <v>38</v>
      </c>
      <c r="AU10" s="258"/>
      <c r="AV10" s="259"/>
      <c r="AW10" s="257" t="s">
        <v>39</v>
      </c>
      <c r="AX10" s="258"/>
      <c r="AY10" s="259"/>
      <c r="AZ10" s="257" t="s">
        <v>40</v>
      </c>
      <c r="BA10" s="258"/>
      <c r="BB10" s="259"/>
      <c r="BC10" s="263" t="s">
        <v>41</v>
      </c>
      <c r="BD10" s="264"/>
      <c r="BE10" s="265"/>
      <c r="BF10" s="257" t="s">
        <v>42</v>
      </c>
      <c r="BG10" s="258"/>
      <c r="BH10" s="286"/>
      <c r="BJ10" s="18"/>
    </row>
    <row r="11" spans="1:62" ht="12.75" customHeight="1" x14ac:dyDescent="0.3">
      <c r="A11" s="288" t="s">
        <v>53</v>
      </c>
      <c r="B11" s="289"/>
      <c r="C11" s="289"/>
      <c r="D11" s="289"/>
      <c r="E11" s="290"/>
      <c r="F11" s="291" t="s">
        <v>54</v>
      </c>
      <c r="G11" s="289"/>
      <c r="H11" s="289"/>
      <c r="I11" s="292"/>
      <c r="J11" s="291" t="s">
        <v>55</v>
      </c>
      <c r="K11" s="293"/>
      <c r="L11" s="294"/>
      <c r="M11" s="291" t="s">
        <v>56</v>
      </c>
      <c r="N11" s="289"/>
      <c r="O11" s="289"/>
      <c r="P11" s="290"/>
      <c r="Q11" s="295" t="s">
        <v>57</v>
      </c>
      <c r="R11" s="296"/>
      <c r="S11" s="296"/>
      <c r="T11" s="296"/>
      <c r="U11" s="296"/>
      <c r="V11" s="297"/>
      <c r="W11" s="291" t="s">
        <v>58</v>
      </c>
      <c r="X11" s="293"/>
      <c r="Y11" s="293"/>
      <c r="Z11" s="293"/>
      <c r="AA11" s="293"/>
      <c r="AB11" s="298"/>
      <c r="AC11" s="34"/>
      <c r="AD11" s="34"/>
      <c r="AE11" s="253"/>
      <c r="AF11" s="35"/>
      <c r="AG11" s="127"/>
      <c r="AH11" s="127"/>
      <c r="AI11" s="127"/>
      <c r="AJ11" s="127"/>
      <c r="AK11" s="127"/>
      <c r="AL11" s="127"/>
      <c r="AM11" s="127"/>
      <c r="AN11" s="127"/>
      <c r="AO11" s="127"/>
      <c r="AP11" s="128"/>
      <c r="AQ11" s="260"/>
      <c r="AR11" s="261"/>
      <c r="AS11" s="262"/>
      <c r="AT11" s="260"/>
      <c r="AU11" s="261"/>
      <c r="AV11" s="262"/>
      <c r="AW11" s="260"/>
      <c r="AX11" s="261"/>
      <c r="AY11" s="262"/>
      <c r="AZ11" s="260"/>
      <c r="BA11" s="261"/>
      <c r="BB11" s="262"/>
      <c r="BC11" s="266"/>
      <c r="BD11" s="267"/>
      <c r="BE11" s="268"/>
      <c r="BF11" s="260"/>
      <c r="BG11" s="261"/>
      <c r="BH11" s="287"/>
      <c r="BJ11" s="18"/>
    </row>
    <row r="12" spans="1:62" ht="12.75" customHeight="1" thickBot="1" x14ac:dyDescent="0.3">
      <c r="A12" s="269"/>
      <c r="B12" s="270"/>
      <c r="C12" s="270"/>
      <c r="D12" s="270"/>
      <c r="E12" s="271"/>
      <c r="F12" s="272"/>
      <c r="G12" s="270"/>
      <c r="H12" s="270"/>
      <c r="I12" s="273"/>
      <c r="J12" s="274" t="str">
        <f>IF(A12=0,"",A12/F12)</f>
        <v/>
      </c>
      <c r="K12" s="275"/>
      <c r="L12" s="276"/>
      <c r="M12" s="274" t="str">
        <f>IF(A12=0,"",IF(J12&gt;2.8,10,IF(J12&gt;2.099,(J12-2.1)/0.7+8,IF(J12&gt;1.599,(J12-1.6)/0.4*1.9+6,IF(J12&gt;1.199,(J12-1.2)/0.3*1.9+4,IF(J12&gt;1.099,(J12-1.1)/0.09*1.9+2,IF(J12&gt;0.99,(J12-1)/0.1*0.9+1,0)))))))</f>
        <v/>
      </c>
      <c r="N12" s="277"/>
      <c r="O12" s="277"/>
      <c r="P12" s="278"/>
      <c r="Q12" s="279" t="str">
        <f>IF(A12=0,"",IF(M12&lt;2,"Very Low",IF(M12&lt;4,"Low",IF(M12&lt;6,"Moderate",IF(M12&lt;8,"High",IF(M12&lt;10,"Very High",IF(M12&gt;=10,"Extreme")))))))</f>
        <v/>
      </c>
      <c r="R12" s="280"/>
      <c r="S12" s="280"/>
      <c r="T12" s="280"/>
      <c r="U12" s="281"/>
      <c r="V12" s="282"/>
      <c r="W12" s="283"/>
      <c r="X12" s="284"/>
      <c r="Y12" s="284"/>
      <c r="Z12" s="284"/>
      <c r="AA12" s="284"/>
      <c r="AB12" s="285"/>
      <c r="AC12" s="38"/>
      <c r="AD12" s="38"/>
      <c r="AE12" s="253"/>
      <c r="AF12" s="307" t="s">
        <v>59</v>
      </c>
      <c r="AG12" s="308"/>
      <c r="AH12" s="308"/>
      <c r="AI12" s="308"/>
      <c r="AJ12" s="308"/>
      <c r="AK12" s="308"/>
      <c r="AL12" s="308"/>
      <c r="AM12" s="308"/>
      <c r="AN12" s="300" t="s">
        <v>55</v>
      </c>
      <c r="AO12" s="300"/>
      <c r="AP12" s="301"/>
      <c r="AQ12" s="299" t="s">
        <v>60</v>
      </c>
      <c r="AR12" s="300"/>
      <c r="AS12" s="301"/>
      <c r="AT12" s="299" t="s">
        <v>61</v>
      </c>
      <c r="AU12" s="300"/>
      <c r="AV12" s="301"/>
      <c r="AW12" s="299" t="s">
        <v>62</v>
      </c>
      <c r="AX12" s="300"/>
      <c r="AY12" s="301"/>
      <c r="AZ12" s="299" t="s">
        <v>63</v>
      </c>
      <c r="BA12" s="300"/>
      <c r="BB12" s="301"/>
      <c r="BC12" s="299" t="s">
        <v>64</v>
      </c>
      <c r="BD12" s="300"/>
      <c r="BE12" s="301"/>
      <c r="BF12" s="299" t="s">
        <v>65</v>
      </c>
      <c r="BG12" s="300"/>
      <c r="BH12" s="302"/>
      <c r="BJ12" s="18"/>
    </row>
    <row r="13" spans="1:62" ht="12.75" customHeight="1" x14ac:dyDescent="0.3">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53"/>
      <c r="AF13" s="309"/>
      <c r="AG13" s="310"/>
      <c r="AH13" s="310"/>
      <c r="AI13" s="310"/>
      <c r="AJ13" s="310"/>
      <c r="AK13" s="310"/>
      <c r="AL13" s="310"/>
      <c r="AM13" s="310"/>
      <c r="AN13" s="303" t="s">
        <v>56</v>
      </c>
      <c r="AO13" s="303"/>
      <c r="AP13" s="304"/>
      <c r="AQ13" s="305" t="s">
        <v>67</v>
      </c>
      <c r="AR13" s="303"/>
      <c r="AS13" s="304"/>
      <c r="AT13" s="305" t="s">
        <v>68</v>
      </c>
      <c r="AU13" s="303"/>
      <c r="AV13" s="304"/>
      <c r="AW13" s="305" t="s">
        <v>69</v>
      </c>
      <c r="AX13" s="303"/>
      <c r="AY13" s="304"/>
      <c r="AZ13" s="305" t="s">
        <v>70</v>
      </c>
      <c r="BA13" s="303"/>
      <c r="BB13" s="304"/>
      <c r="BC13" s="305" t="s">
        <v>71</v>
      </c>
      <c r="BD13" s="303"/>
      <c r="BE13" s="304"/>
      <c r="BF13" s="305">
        <v>10</v>
      </c>
      <c r="BG13" s="303"/>
      <c r="BH13" s="306"/>
      <c r="BJ13" s="18"/>
    </row>
    <row r="14" spans="1:62" ht="12.75" customHeight="1" x14ac:dyDescent="0.3">
      <c r="A14" s="288" t="s">
        <v>72</v>
      </c>
      <c r="B14" s="289"/>
      <c r="C14" s="289"/>
      <c r="D14" s="289"/>
      <c r="E14" s="290"/>
      <c r="F14" s="291" t="s">
        <v>53</v>
      </c>
      <c r="G14" s="289"/>
      <c r="H14" s="289"/>
      <c r="I14" s="292"/>
      <c r="J14" s="291" t="s">
        <v>55</v>
      </c>
      <c r="K14" s="293"/>
      <c r="L14" s="294"/>
      <c r="M14" s="291" t="s">
        <v>56</v>
      </c>
      <c r="N14" s="289"/>
      <c r="O14" s="289"/>
      <c r="P14" s="322"/>
      <c r="Q14" s="295" t="s">
        <v>57</v>
      </c>
      <c r="R14" s="296"/>
      <c r="S14" s="296"/>
      <c r="T14" s="296"/>
      <c r="U14" s="296"/>
      <c r="V14" s="323"/>
      <c r="W14" s="291" t="s">
        <v>58</v>
      </c>
      <c r="X14" s="293"/>
      <c r="Y14" s="293"/>
      <c r="Z14" s="293"/>
      <c r="AA14" s="293"/>
      <c r="AB14" s="298"/>
      <c r="AC14" s="34"/>
      <c r="AD14" s="34"/>
      <c r="AE14" s="253"/>
      <c r="AF14" s="307" t="s">
        <v>73</v>
      </c>
      <c r="AG14" s="308"/>
      <c r="AH14" s="308"/>
      <c r="AI14" s="308"/>
      <c r="AJ14" s="308"/>
      <c r="AK14" s="308"/>
      <c r="AL14" s="308"/>
      <c r="AM14" s="308"/>
      <c r="AN14" s="300" t="s">
        <v>55</v>
      </c>
      <c r="AO14" s="300"/>
      <c r="AP14" s="301"/>
      <c r="AQ14" s="299" t="s">
        <v>74</v>
      </c>
      <c r="AR14" s="300"/>
      <c r="AS14" s="301"/>
      <c r="AT14" s="299" t="s">
        <v>75</v>
      </c>
      <c r="AU14" s="300"/>
      <c r="AV14" s="301"/>
      <c r="AW14" s="299" t="s">
        <v>76</v>
      </c>
      <c r="AX14" s="300"/>
      <c r="AY14" s="301"/>
      <c r="AZ14" s="299" t="s">
        <v>77</v>
      </c>
      <c r="BA14" s="300"/>
      <c r="BB14" s="301"/>
      <c r="BC14" s="299" t="s">
        <v>78</v>
      </c>
      <c r="BD14" s="300"/>
      <c r="BE14" s="301"/>
      <c r="BF14" s="299" t="s">
        <v>79</v>
      </c>
      <c r="BG14" s="300"/>
      <c r="BH14" s="302"/>
      <c r="BJ14" s="18"/>
    </row>
    <row r="15" spans="1:62" ht="12.75" customHeight="1" thickBot="1" x14ac:dyDescent="0.3">
      <c r="A15" s="269"/>
      <c r="B15" s="270"/>
      <c r="C15" s="270"/>
      <c r="D15" s="270"/>
      <c r="E15" s="271"/>
      <c r="F15" s="274" t="str">
        <f>IF(A12=0,"",A12)</f>
        <v/>
      </c>
      <c r="G15" s="277"/>
      <c r="H15" s="277"/>
      <c r="I15" s="311"/>
      <c r="J15" s="274" t="str">
        <f>IF(A15=0,"",A15/F15)</f>
        <v/>
      </c>
      <c r="K15" s="275"/>
      <c r="L15" s="276"/>
      <c r="M15" s="274" t="str">
        <f>IF(A15=0,"",IF(J15&lt;0.05,10,IF(J15&lt;0.1401,9-((J15-0.05)/0.09),IF(J15&lt;0.2901,7.9-((J15-0.15)/0.14*1.9),IF(J15&lt;0.4901,5.9-((J15-0.3)/0.19*1.9),IF(J15&lt;0.8901,3.9-((J15-0.5)/0.39*1.9),IF(J15&lt;1.01,1.9-((J15-0.9)/0.1*0.9),1)))))))</f>
        <v/>
      </c>
      <c r="N15" s="277"/>
      <c r="O15" s="277"/>
      <c r="P15" s="278"/>
      <c r="Q15" s="279" t="str">
        <f>IF(A15=0,"",IF(M15&lt;2,"Very Low",IF(M15&lt;4,"Low",IF(M15&lt;6,"Moderate",IF(M15&lt;8,"High",IF(M15&lt;10,"Very High",IF(M15&gt;=10,"Extreme")))))))</f>
        <v/>
      </c>
      <c r="R15" s="280"/>
      <c r="S15" s="280"/>
      <c r="T15" s="280"/>
      <c r="U15" s="281"/>
      <c r="V15" s="282"/>
      <c r="W15" s="312"/>
      <c r="X15" s="313"/>
      <c r="Y15" s="313"/>
      <c r="Z15" s="313"/>
      <c r="AA15" s="313"/>
      <c r="AB15" s="314"/>
      <c r="AC15" s="38"/>
      <c r="AD15" s="38"/>
      <c r="AE15" s="253"/>
      <c r="AF15" s="309"/>
      <c r="AG15" s="310"/>
      <c r="AH15" s="310"/>
      <c r="AI15" s="310"/>
      <c r="AJ15" s="310"/>
      <c r="AK15" s="310"/>
      <c r="AL15" s="310"/>
      <c r="AM15" s="310"/>
      <c r="AN15" s="303" t="s">
        <v>56</v>
      </c>
      <c r="AO15" s="303"/>
      <c r="AP15" s="304"/>
      <c r="AQ15" s="305" t="s">
        <v>67</v>
      </c>
      <c r="AR15" s="303"/>
      <c r="AS15" s="304"/>
      <c r="AT15" s="305" t="s">
        <v>68</v>
      </c>
      <c r="AU15" s="303"/>
      <c r="AV15" s="304"/>
      <c r="AW15" s="305" t="s">
        <v>69</v>
      </c>
      <c r="AX15" s="303"/>
      <c r="AY15" s="304"/>
      <c r="AZ15" s="305" t="s">
        <v>70</v>
      </c>
      <c r="BA15" s="303"/>
      <c r="BB15" s="304"/>
      <c r="BC15" s="305" t="s">
        <v>71</v>
      </c>
      <c r="BD15" s="303"/>
      <c r="BE15" s="304"/>
      <c r="BF15" s="305">
        <v>10</v>
      </c>
      <c r="BG15" s="303"/>
      <c r="BH15" s="306"/>
      <c r="BJ15" s="18"/>
    </row>
    <row r="16" spans="1:62" ht="12.75" customHeight="1" x14ac:dyDescent="0.3">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53"/>
      <c r="AF16" s="307" t="s">
        <v>80</v>
      </c>
      <c r="AG16" s="308"/>
      <c r="AH16" s="308"/>
      <c r="AI16" s="308"/>
      <c r="AJ16" s="308"/>
      <c r="AK16" s="308"/>
      <c r="AL16" s="308"/>
      <c r="AM16" s="308"/>
      <c r="AN16" s="300" t="s">
        <v>55</v>
      </c>
      <c r="AO16" s="300"/>
      <c r="AP16" s="301"/>
      <c r="AQ16" s="299" t="s">
        <v>81</v>
      </c>
      <c r="AR16" s="300"/>
      <c r="AS16" s="301"/>
      <c r="AT16" s="299" t="s">
        <v>82</v>
      </c>
      <c r="AU16" s="300"/>
      <c r="AV16" s="301"/>
      <c r="AW16" s="299" t="s">
        <v>83</v>
      </c>
      <c r="AX16" s="300"/>
      <c r="AY16" s="301"/>
      <c r="AZ16" s="299" t="s">
        <v>84</v>
      </c>
      <c r="BA16" s="300"/>
      <c r="BB16" s="301"/>
      <c r="BC16" s="299" t="s">
        <v>85</v>
      </c>
      <c r="BD16" s="339"/>
      <c r="BE16" s="340"/>
      <c r="BF16" s="299" t="s">
        <v>86</v>
      </c>
      <c r="BG16" s="300"/>
      <c r="BH16" s="302"/>
      <c r="BJ16" s="18"/>
    </row>
    <row r="17" spans="1:64" ht="12.75" customHeight="1" x14ac:dyDescent="0.3">
      <c r="A17" s="324" t="s">
        <v>87</v>
      </c>
      <c r="B17" s="325"/>
      <c r="C17" s="325"/>
      <c r="D17" s="325"/>
      <c r="E17" s="326"/>
      <c r="F17" s="330" t="s">
        <v>73</v>
      </c>
      <c r="G17" s="325"/>
      <c r="H17" s="325"/>
      <c r="I17" s="326"/>
      <c r="J17" s="315" t="s">
        <v>55</v>
      </c>
      <c r="K17" s="316"/>
      <c r="L17" s="332"/>
      <c r="M17" s="315" t="s">
        <v>56</v>
      </c>
      <c r="N17" s="334"/>
      <c r="O17" s="334"/>
      <c r="P17" s="335"/>
      <c r="Q17" s="330" t="s">
        <v>57</v>
      </c>
      <c r="R17" s="325"/>
      <c r="S17" s="325"/>
      <c r="T17" s="325"/>
      <c r="U17" s="325"/>
      <c r="V17" s="326"/>
      <c r="W17" s="315" t="s">
        <v>58</v>
      </c>
      <c r="X17" s="316"/>
      <c r="Y17" s="316"/>
      <c r="Z17" s="316"/>
      <c r="AA17" s="316"/>
      <c r="AB17" s="317"/>
      <c r="AC17" s="34"/>
      <c r="AD17" s="34"/>
      <c r="AE17" s="253"/>
      <c r="AF17" s="309"/>
      <c r="AG17" s="310"/>
      <c r="AH17" s="310"/>
      <c r="AI17" s="310"/>
      <c r="AJ17" s="310"/>
      <c r="AK17" s="310"/>
      <c r="AL17" s="310"/>
      <c r="AM17" s="310"/>
      <c r="AN17" s="303" t="s">
        <v>56</v>
      </c>
      <c r="AO17" s="303"/>
      <c r="AP17" s="304"/>
      <c r="AQ17" s="305" t="s">
        <v>67</v>
      </c>
      <c r="AR17" s="303"/>
      <c r="AS17" s="304"/>
      <c r="AT17" s="305" t="s">
        <v>68</v>
      </c>
      <c r="AU17" s="303"/>
      <c r="AV17" s="304"/>
      <c r="AW17" s="305" t="s">
        <v>69</v>
      </c>
      <c r="AX17" s="303"/>
      <c r="AY17" s="304"/>
      <c r="AZ17" s="305" t="s">
        <v>70</v>
      </c>
      <c r="BA17" s="303"/>
      <c r="BB17" s="304"/>
      <c r="BC17" s="305" t="s">
        <v>71</v>
      </c>
      <c r="BD17" s="303"/>
      <c r="BE17" s="304"/>
      <c r="BF17" s="305">
        <v>10</v>
      </c>
      <c r="BG17" s="303"/>
      <c r="BH17" s="306"/>
      <c r="BJ17" s="18"/>
    </row>
    <row r="18" spans="1:64" ht="12.75" customHeight="1" x14ac:dyDescent="0.3">
      <c r="A18" s="327"/>
      <c r="B18" s="328"/>
      <c r="C18" s="328"/>
      <c r="D18" s="328"/>
      <c r="E18" s="329"/>
      <c r="F18" s="331"/>
      <c r="G18" s="328"/>
      <c r="H18" s="328"/>
      <c r="I18" s="329"/>
      <c r="J18" s="318"/>
      <c r="K18" s="319"/>
      <c r="L18" s="333"/>
      <c r="M18" s="336"/>
      <c r="N18" s="337"/>
      <c r="O18" s="337"/>
      <c r="P18" s="338"/>
      <c r="Q18" s="331"/>
      <c r="R18" s="328"/>
      <c r="S18" s="328"/>
      <c r="T18" s="328"/>
      <c r="U18" s="328"/>
      <c r="V18" s="329"/>
      <c r="W18" s="318"/>
      <c r="X18" s="319"/>
      <c r="Y18" s="319"/>
      <c r="Z18" s="319"/>
      <c r="AA18" s="319"/>
      <c r="AB18" s="320"/>
      <c r="AC18" s="34"/>
      <c r="AD18" s="34"/>
      <c r="AE18" s="253"/>
      <c r="AF18" s="307" t="s">
        <v>88</v>
      </c>
      <c r="AG18" s="308"/>
      <c r="AH18" s="308"/>
      <c r="AI18" s="308"/>
      <c r="AJ18" s="308"/>
      <c r="AK18" s="308"/>
      <c r="AL18" s="308"/>
      <c r="AM18" s="308"/>
      <c r="AN18" s="300" t="s">
        <v>55</v>
      </c>
      <c r="AO18" s="300"/>
      <c r="AP18" s="301"/>
      <c r="AQ18" s="299" t="s">
        <v>89</v>
      </c>
      <c r="AR18" s="300"/>
      <c r="AS18" s="301"/>
      <c r="AT18" s="299" t="s">
        <v>90</v>
      </c>
      <c r="AU18" s="300"/>
      <c r="AV18" s="301"/>
      <c r="AW18" s="299" t="s">
        <v>91</v>
      </c>
      <c r="AX18" s="300"/>
      <c r="AY18" s="301"/>
      <c r="AZ18" s="299" t="s">
        <v>92</v>
      </c>
      <c r="BA18" s="300"/>
      <c r="BB18" s="301"/>
      <c r="BC18" s="299" t="s">
        <v>93</v>
      </c>
      <c r="BD18" s="300"/>
      <c r="BE18" s="301"/>
      <c r="BF18" s="299" t="s">
        <v>94</v>
      </c>
      <c r="BG18" s="300"/>
      <c r="BH18" s="302"/>
      <c r="BJ18" s="18"/>
    </row>
    <row r="19" spans="1:64" ht="12.75" customHeight="1" thickBot="1" x14ac:dyDescent="0.3">
      <c r="A19" s="269"/>
      <c r="B19" s="270"/>
      <c r="C19" s="270"/>
      <c r="D19" s="270"/>
      <c r="E19" s="271"/>
      <c r="F19" s="274" t="str">
        <f>J15</f>
        <v/>
      </c>
      <c r="G19" s="277"/>
      <c r="H19" s="277"/>
      <c r="I19" s="311"/>
      <c r="J19" s="274" t="str">
        <f>IF(A19=0,"",A19*F19)</f>
        <v/>
      </c>
      <c r="K19" s="275"/>
      <c r="L19" s="276"/>
      <c r="M19" s="279" t="str">
        <f>IF(A19=0,"",IF(J19&lt;5,10,IF(J19&lt;14.01,9-(J19-5)/9,IF(J19&lt;29.01,7.9-((J19-15)/14*1.9),IF(J19&lt;54.01,5.9-((J19-30)/24*1.9),IF(J19&lt;79.01,3.9-((J19-55)/24*1.9),IF(J19&lt;100.01,1.9-((J19-80)/20*0.9),1)))))))</f>
        <v/>
      </c>
      <c r="N19" s="280"/>
      <c r="O19" s="280"/>
      <c r="P19" s="321"/>
      <c r="Q19" s="279" t="str">
        <f>IF(A19=0,"",IF(M19&lt;2,"Very Low",IF(M19&lt;4,"Low",IF(M19&lt;6,"Moderate",IF(M19&lt;8,"High",IF(M19&lt;10,"Very High",IF(M19&gt;=10,"Extreme")))))))</f>
        <v/>
      </c>
      <c r="R19" s="280"/>
      <c r="S19" s="280"/>
      <c r="T19" s="280"/>
      <c r="U19" s="281"/>
      <c r="V19" s="282"/>
      <c r="W19" s="312"/>
      <c r="X19" s="313"/>
      <c r="Y19" s="313"/>
      <c r="Z19" s="313"/>
      <c r="AA19" s="313"/>
      <c r="AB19" s="314"/>
      <c r="AC19" s="38"/>
      <c r="AD19" s="38"/>
      <c r="AE19" s="253"/>
      <c r="AF19" s="309"/>
      <c r="AG19" s="310"/>
      <c r="AH19" s="310"/>
      <c r="AI19" s="310"/>
      <c r="AJ19" s="310"/>
      <c r="AK19" s="310"/>
      <c r="AL19" s="310"/>
      <c r="AM19" s="310"/>
      <c r="AN19" s="303" t="s">
        <v>56</v>
      </c>
      <c r="AO19" s="303"/>
      <c r="AP19" s="304"/>
      <c r="AQ19" s="305" t="s">
        <v>67</v>
      </c>
      <c r="AR19" s="303"/>
      <c r="AS19" s="304"/>
      <c r="AT19" s="305" t="s">
        <v>68</v>
      </c>
      <c r="AU19" s="303"/>
      <c r="AV19" s="304"/>
      <c r="AW19" s="305" t="s">
        <v>69</v>
      </c>
      <c r="AX19" s="303"/>
      <c r="AY19" s="304"/>
      <c r="AZ19" s="305" t="s">
        <v>70</v>
      </c>
      <c r="BA19" s="303"/>
      <c r="BB19" s="304"/>
      <c r="BC19" s="305" t="s">
        <v>71</v>
      </c>
      <c r="BD19" s="303"/>
      <c r="BE19" s="304"/>
      <c r="BF19" s="305">
        <v>10</v>
      </c>
      <c r="BG19" s="303"/>
      <c r="BH19" s="306"/>
      <c r="BJ19" s="18"/>
    </row>
    <row r="20" spans="1:64" ht="12.75" customHeight="1" x14ac:dyDescent="0.3">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53"/>
      <c r="AF20" s="307" t="s">
        <v>95</v>
      </c>
      <c r="AG20" s="308"/>
      <c r="AH20" s="308"/>
      <c r="AI20" s="308"/>
      <c r="AJ20" s="308"/>
      <c r="AK20" s="308"/>
      <c r="AL20" s="308"/>
      <c r="AM20" s="308"/>
      <c r="AN20" s="300" t="s">
        <v>55</v>
      </c>
      <c r="AO20" s="300"/>
      <c r="AP20" s="301"/>
      <c r="AQ20" s="299" t="s">
        <v>81</v>
      </c>
      <c r="AR20" s="300"/>
      <c r="AS20" s="301"/>
      <c r="AT20" s="299" t="s">
        <v>82</v>
      </c>
      <c r="AU20" s="300"/>
      <c r="AV20" s="301"/>
      <c r="AW20" s="299" t="s">
        <v>83</v>
      </c>
      <c r="AX20" s="300"/>
      <c r="AY20" s="301"/>
      <c r="AZ20" s="299" t="s">
        <v>84</v>
      </c>
      <c r="BA20" s="300"/>
      <c r="BB20" s="301"/>
      <c r="BC20" s="299" t="s">
        <v>96</v>
      </c>
      <c r="BD20" s="300"/>
      <c r="BE20" s="301"/>
      <c r="BF20" s="299" t="s">
        <v>97</v>
      </c>
      <c r="BG20" s="300"/>
      <c r="BH20" s="302"/>
      <c r="BJ20" s="18"/>
    </row>
    <row r="21" spans="1:64" ht="12.75" customHeight="1" thickBot="1" x14ac:dyDescent="0.35">
      <c r="A21" s="288" t="s">
        <v>98</v>
      </c>
      <c r="B21" s="289"/>
      <c r="C21" s="289"/>
      <c r="D21" s="289"/>
      <c r="E21" s="290"/>
      <c r="F21" s="119"/>
      <c r="G21" s="124"/>
      <c r="H21" s="124"/>
      <c r="I21" s="124"/>
      <c r="J21" s="124"/>
      <c r="K21" s="124"/>
      <c r="L21" s="46"/>
      <c r="M21" s="291" t="s">
        <v>56</v>
      </c>
      <c r="N21" s="289"/>
      <c r="O21" s="289"/>
      <c r="P21" s="322"/>
      <c r="Q21" s="295" t="s">
        <v>57</v>
      </c>
      <c r="R21" s="296"/>
      <c r="S21" s="296"/>
      <c r="T21" s="296"/>
      <c r="U21" s="296"/>
      <c r="V21" s="297"/>
      <c r="W21" s="291" t="s">
        <v>58</v>
      </c>
      <c r="X21" s="293"/>
      <c r="Y21" s="293"/>
      <c r="Z21" s="293"/>
      <c r="AA21" s="293"/>
      <c r="AB21" s="298"/>
      <c r="AC21" s="34"/>
      <c r="AD21" s="34"/>
      <c r="AE21" s="253"/>
      <c r="AF21" s="349"/>
      <c r="AG21" s="350"/>
      <c r="AH21" s="350"/>
      <c r="AI21" s="350"/>
      <c r="AJ21" s="350"/>
      <c r="AK21" s="350"/>
      <c r="AL21" s="350"/>
      <c r="AM21" s="350"/>
      <c r="AN21" s="342" t="s">
        <v>56</v>
      </c>
      <c r="AO21" s="342"/>
      <c r="AP21" s="343"/>
      <c r="AQ21" s="341" t="s">
        <v>67</v>
      </c>
      <c r="AR21" s="342"/>
      <c r="AS21" s="343"/>
      <c r="AT21" s="341" t="s">
        <v>68</v>
      </c>
      <c r="AU21" s="342"/>
      <c r="AV21" s="343"/>
      <c r="AW21" s="341" t="s">
        <v>69</v>
      </c>
      <c r="AX21" s="342"/>
      <c r="AY21" s="343"/>
      <c r="AZ21" s="341" t="s">
        <v>70</v>
      </c>
      <c r="BA21" s="342"/>
      <c r="BB21" s="343"/>
      <c r="BC21" s="341" t="s">
        <v>71</v>
      </c>
      <c r="BD21" s="342"/>
      <c r="BE21" s="343"/>
      <c r="BF21" s="341">
        <v>10</v>
      </c>
      <c r="BG21" s="342"/>
      <c r="BH21" s="344"/>
      <c r="BJ21" s="18"/>
    </row>
    <row r="22" spans="1:64" ht="12.75" customHeight="1" thickBot="1" x14ac:dyDescent="0.3">
      <c r="A22" s="269"/>
      <c r="B22" s="270"/>
      <c r="C22" s="270"/>
      <c r="D22" s="270"/>
      <c r="E22" s="271"/>
      <c r="F22" s="47"/>
      <c r="G22" s="123"/>
      <c r="H22" s="123"/>
      <c r="I22" s="123"/>
      <c r="J22" s="123"/>
      <c r="K22" s="123"/>
      <c r="L22" s="49"/>
      <c r="M22" s="345" t="str">
        <f>IF(A22=0,"",IF(A22&gt;119,10,IF(A22&gt;90.99,(A22-91)/28+8,IF(A22&gt;80.99,(A22-81)/9*1.9+6,IF(A22&gt;60.99,(A22-61)/19*1.9+4,IF(A22&gt;20.99,(A22-21)/39*1.9+2,IF(A22&gt;0,(A22-0)/20*0.9+1,1)))))))</f>
        <v/>
      </c>
      <c r="N22" s="346"/>
      <c r="O22" s="346"/>
      <c r="P22" s="321"/>
      <c r="Q22" s="279" t="str">
        <f>IF(A22=0,"",IF(M22&lt;2,"Very Low",IF(M22&lt;4,"Low",IF(M22&lt;6,"Moderate",IF(M22&lt;8,"High",IF(M22&lt;10,"Very High",IF(M22&gt;=10,"Extreme")))))))</f>
        <v/>
      </c>
      <c r="R22" s="280"/>
      <c r="S22" s="280"/>
      <c r="T22" s="280"/>
      <c r="U22" s="281"/>
      <c r="V22" s="282"/>
      <c r="W22" s="312"/>
      <c r="X22" s="313"/>
      <c r="Y22" s="313"/>
      <c r="Z22" s="313"/>
      <c r="AA22" s="313"/>
      <c r="AB22" s="314"/>
      <c r="AC22" s="38"/>
      <c r="AD22" s="38"/>
      <c r="AE22" s="253"/>
      <c r="AF22" s="254" t="s">
        <v>99</v>
      </c>
      <c r="AG22" s="254"/>
      <c r="AH22" s="254"/>
      <c r="AI22" s="254"/>
      <c r="AJ22" s="254"/>
      <c r="AK22" s="254"/>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8"/>
      <c r="BJ22" s="18"/>
    </row>
    <row r="23" spans="1:64" ht="12.75" customHeight="1" x14ac:dyDescent="0.2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8" t="s">
        <v>100</v>
      </c>
      <c r="AF23" s="360" t="s">
        <v>101</v>
      </c>
      <c r="AG23" s="361"/>
      <c r="AH23" s="362"/>
      <c r="AI23" s="362"/>
      <c r="AJ23" s="362"/>
      <c r="AK23" s="362"/>
      <c r="AL23" s="206"/>
      <c r="AM23" s="363"/>
      <c r="AN23" s="364" t="s">
        <v>102</v>
      </c>
      <c r="AO23" s="206"/>
      <c r="AP23" s="206"/>
      <c r="AQ23" s="206"/>
      <c r="AR23" s="206"/>
      <c r="AS23" s="206"/>
      <c r="AT23" s="206"/>
      <c r="AU23" s="206"/>
      <c r="AV23" s="206"/>
      <c r="AW23" s="206"/>
      <c r="AX23" s="206"/>
      <c r="AY23" s="206"/>
      <c r="AZ23" s="206"/>
      <c r="BA23" s="206"/>
      <c r="BB23" s="206"/>
      <c r="BC23" s="206"/>
      <c r="BD23" s="206"/>
      <c r="BE23" s="206"/>
      <c r="BF23" s="206"/>
      <c r="BG23" s="206"/>
      <c r="BH23" s="207"/>
      <c r="BJ23" s="18"/>
    </row>
    <row r="24" spans="1:64" ht="12.75" customHeight="1" x14ac:dyDescent="0.25">
      <c r="A24" s="324" t="s">
        <v>103</v>
      </c>
      <c r="B24" s="325"/>
      <c r="C24" s="325"/>
      <c r="D24" s="325"/>
      <c r="E24" s="326"/>
      <c r="F24" s="120"/>
      <c r="G24" s="121"/>
      <c r="H24" s="121"/>
      <c r="I24" s="52"/>
      <c r="J24" s="52"/>
      <c r="K24" s="52"/>
      <c r="L24" s="53"/>
      <c r="M24" s="315" t="s">
        <v>56</v>
      </c>
      <c r="N24" s="334"/>
      <c r="O24" s="334"/>
      <c r="P24" s="335"/>
      <c r="Q24" s="330" t="s">
        <v>57</v>
      </c>
      <c r="R24" s="325"/>
      <c r="S24" s="325"/>
      <c r="T24" s="325"/>
      <c r="U24" s="325"/>
      <c r="V24" s="326"/>
      <c r="W24" s="315" t="s">
        <v>58</v>
      </c>
      <c r="X24" s="316"/>
      <c r="Y24" s="316"/>
      <c r="Z24" s="316"/>
      <c r="AA24" s="316"/>
      <c r="AB24" s="317"/>
      <c r="AC24" s="34"/>
      <c r="AD24" s="34"/>
      <c r="AE24" s="358"/>
      <c r="AF24" s="354" t="s">
        <v>104</v>
      </c>
      <c r="AG24" s="355"/>
      <c r="AH24" s="352"/>
      <c r="AI24" s="352"/>
      <c r="AJ24" s="352"/>
      <c r="AK24" s="352"/>
      <c r="AL24" s="352"/>
      <c r="AM24" s="356"/>
      <c r="AN24" s="351" t="s">
        <v>105</v>
      </c>
      <c r="AO24" s="352"/>
      <c r="AP24" s="352"/>
      <c r="AQ24" s="352"/>
      <c r="AR24" s="352"/>
      <c r="AS24" s="352"/>
      <c r="AT24" s="352"/>
      <c r="AU24" s="352"/>
      <c r="AV24" s="352"/>
      <c r="AW24" s="352"/>
      <c r="AX24" s="352"/>
      <c r="AY24" s="352"/>
      <c r="AZ24" s="352"/>
      <c r="BA24" s="352"/>
      <c r="BB24" s="352"/>
      <c r="BC24" s="352"/>
      <c r="BD24" s="352"/>
      <c r="BE24" s="352"/>
      <c r="BF24" s="352"/>
      <c r="BG24" s="352"/>
      <c r="BH24" s="353"/>
      <c r="BJ24" s="18"/>
    </row>
    <row r="25" spans="1:64" ht="12.75" customHeight="1" x14ac:dyDescent="0.25">
      <c r="A25" s="327"/>
      <c r="B25" s="328"/>
      <c r="C25" s="328"/>
      <c r="D25" s="328"/>
      <c r="E25" s="329"/>
      <c r="F25" s="54"/>
      <c r="G25" s="55"/>
      <c r="H25" s="55"/>
      <c r="I25" s="55"/>
      <c r="J25" s="55"/>
      <c r="K25" s="55"/>
      <c r="L25" s="56"/>
      <c r="M25" s="336"/>
      <c r="N25" s="337"/>
      <c r="O25" s="337"/>
      <c r="P25" s="338"/>
      <c r="Q25" s="331"/>
      <c r="R25" s="328"/>
      <c r="S25" s="328"/>
      <c r="T25" s="328"/>
      <c r="U25" s="328"/>
      <c r="V25" s="329"/>
      <c r="W25" s="318"/>
      <c r="X25" s="319"/>
      <c r="Y25" s="319"/>
      <c r="Z25" s="319"/>
      <c r="AA25" s="319"/>
      <c r="AB25" s="320"/>
      <c r="AC25" s="34"/>
      <c r="AD25" s="34"/>
      <c r="AE25" s="358"/>
      <c r="AF25" s="354" t="s">
        <v>106</v>
      </c>
      <c r="AG25" s="355"/>
      <c r="AH25" s="293"/>
      <c r="AI25" s="293"/>
      <c r="AJ25" s="293"/>
      <c r="AK25" s="293"/>
      <c r="AL25" s="352"/>
      <c r="AM25" s="356"/>
      <c r="AN25" s="351" t="s">
        <v>107</v>
      </c>
      <c r="AO25" s="352"/>
      <c r="AP25" s="352"/>
      <c r="AQ25" s="352"/>
      <c r="AR25" s="352"/>
      <c r="AS25" s="352"/>
      <c r="AT25" s="352"/>
      <c r="AU25" s="352"/>
      <c r="AV25" s="352"/>
      <c r="AW25" s="352"/>
      <c r="AX25" s="352"/>
      <c r="AY25" s="352"/>
      <c r="AZ25" s="352"/>
      <c r="BA25" s="352"/>
      <c r="BB25" s="352"/>
      <c r="BC25" s="352"/>
      <c r="BD25" s="352"/>
      <c r="BE25" s="352"/>
      <c r="BF25" s="352"/>
      <c r="BG25" s="352"/>
      <c r="BH25" s="353"/>
      <c r="BJ25" s="18"/>
    </row>
    <row r="26" spans="1:64" ht="12.75" customHeight="1" thickBot="1" x14ac:dyDescent="0.3">
      <c r="A26" s="269"/>
      <c r="B26" s="270"/>
      <c r="C26" s="270"/>
      <c r="D26" s="270"/>
      <c r="E26" s="271"/>
      <c r="F26" s="47"/>
      <c r="G26" s="123"/>
      <c r="H26" s="123"/>
      <c r="I26" s="123"/>
      <c r="J26" s="123"/>
      <c r="K26" s="123"/>
      <c r="L26" s="49"/>
      <c r="M26" s="274" t="str">
        <f>IF(A26=0,"",IF(A26&lt;10,10,IF(A26&lt;15.01,9-((A26-10)/5),IF(A26&lt;29.01,7.9-((A26-15)/14*1.9),IF(A26&lt;54.01,5.9-((A26-30)/24*1.9),IF(A26&lt;79.01,3.9-((A26-55)/24*1.9),IF(A26&lt;100.01,1.9-((A26-80)/20*0.9),1)))))))</f>
        <v/>
      </c>
      <c r="N26" s="277"/>
      <c r="O26" s="277"/>
      <c r="P26" s="278"/>
      <c r="Q26" s="279" t="str">
        <f>IF(A26=0,"",IF(M26&lt;2,"Very Low",IF(M26&lt;4,"Low",IF(M26&lt;6,"Moderate",IF(M26&lt;8,"High",IF(M26&lt;10,"Very High",IF(M26&gt;=10,"Extreme")))))))</f>
        <v/>
      </c>
      <c r="R26" s="280"/>
      <c r="S26" s="280"/>
      <c r="T26" s="280"/>
      <c r="U26" s="281"/>
      <c r="V26" s="282"/>
      <c r="W26" s="312"/>
      <c r="X26" s="313"/>
      <c r="Y26" s="313"/>
      <c r="Z26" s="313"/>
      <c r="AA26" s="313"/>
      <c r="AB26" s="314"/>
      <c r="AC26" s="38"/>
      <c r="AD26" s="38"/>
      <c r="AE26" s="358"/>
      <c r="AF26" s="354" t="s">
        <v>108</v>
      </c>
      <c r="AG26" s="355"/>
      <c r="AH26" s="293"/>
      <c r="AI26" s="293"/>
      <c r="AJ26" s="293"/>
      <c r="AK26" s="293"/>
      <c r="AL26" s="352"/>
      <c r="AM26" s="356"/>
      <c r="AN26" s="357" t="s">
        <v>109</v>
      </c>
      <c r="AO26" s="352"/>
      <c r="AP26" s="352"/>
      <c r="AQ26" s="352"/>
      <c r="AR26" s="352"/>
      <c r="AS26" s="352"/>
      <c r="AT26" s="352"/>
      <c r="AU26" s="352"/>
      <c r="AV26" s="352"/>
      <c r="AW26" s="352"/>
      <c r="AX26" s="352"/>
      <c r="AY26" s="352"/>
      <c r="AZ26" s="352"/>
      <c r="BA26" s="352"/>
      <c r="BB26" s="352"/>
      <c r="BC26" s="352"/>
      <c r="BD26" s="352"/>
      <c r="BE26" s="352"/>
      <c r="BF26" s="352"/>
      <c r="BG26" s="352"/>
      <c r="BH26" s="353"/>
      <c r="BJ26" s="18"/>
    </row>
    <row r="27" spans="1:64" ht="12.75" customHeight="1" x14ac:dyDescent="0.25">
      <c r="A27" s="39"/>
      <c r="B27" s="40"/>
      <c r="C27" s="40"/>
      <c r="D27" s="40"/>
      <c r="E27" s="40"/>
      <c r="F27" s="57"/>
      <c r="G27" s="57"/>
      <c r="H27" s="57"/>
      <c r="I27" s="57"/>
      <c r="J27" s="57"/>
      <c r="K27" s="57"/>
      <c r="L27" s="58"/>
      <c r="M27" s="365" t="s">
        <v>110</v>
      </c>
      <c r="N27" s="366"/>
      <c r="O27" s="366"/>
      <c r="P27" s="367"/>
      <c r="Q27" s="368"/>
      <c r="R27" s="368"/>
      <c r="S27" s="368"/>
      <c r="T27" s="368"/>
      <c r="U27" s="368"/>
      <c r="V27" s="369"/>
      <c r="W27" s="291" t="s">
        <v>58</v>
      </c>
      <c r="X27" s="293"/>
      <c r="Y27" s="293"/>
      <c r="Z27" s="293"/>
      <c r="AA27" s="293"/>
      <c r="AB27" s="298"/>
      <c r="AC27" s="34"/>
      <c r="AD27" s="34"/>
      <c r="AE27" s="358"/>
      <c r="AF27" s="354" t="s">
        <v>111</v>
      </c>
      <c r="AG27" s="355"/>
      <c r="AH27" s="293"/>
      <c r="AI27" s="293"/>
      <c r="AJ27" s="293"/>
      <c r="AK27" s="293"/>
      <c r="AL27" s="352"/>
      <c r="AM27" s="356"/>
      <c r="AN27" s="357" t="s">
        <v>112</v>
      </c>
      <c r="AO27" s="352"/>
      <c r="AP27" s="352"/>
      <c r="AQ27" s="352"/>
      <c r="AR27" s="352"/>
      <c r="AS27" s="352"/>
      <c r="AT27" s="352"/>
      <c r="AU27" s="352"/>
      <c r="AV27" s="352"/>
      <c r="AW27" s="352"/>
      <c r="AX27" s="352"/>
      <c r="AY27" s="352"/>
      <c r="AZ27" s="352"/>
      <c r="BA27" s="352"/>
      <c r="BB27" s="352"/>
      <c r="BC27" s="352"/>
      <c r="BD27" s="352"/>
      <c r="BE27" s="352"/>
      <c r="BF27" s="352"/>
      <c r="BG27" s="352"/>
      <c r="BH27" s="353"/>
      <c r="BJ27" s="18"/>
    </row>
    <row r="28" spans="1:64" ht="12.75" customHeight="1" thickBot="1" x14ac:dyDescent="0.3">
      <c r="A28" s="59" t="s">
        <v>113</v>
      </c>
      <c r="B28" s="60"/>
      <c r="C28" s="60"/>
      <c r="D28" s="60"/>
      <c r="E28" s="61"/>
      <c r="F28" s="61"/>
      <c r="G28" s="61"/>
      <c r="H28" s="61"/>
      <c r="I28" s="61"/>
      <c r="J28" s="61"/>
      <c r="K28" s="61"/>
      <c r="L28" s="62"/>
      <c r="M28" s="272"/>
      <c r="N28" s="270"/>
      <c r="O28" s="270"/>
      <c r="P28" s="370"/>
      <c r="Q28" s="371"/>
      <c r="R28" s="371"/>
      <c r="S28" s="371"/>
      <c r="T28" s="371"/>
      <c r="U28" s="371"/>
      <c r="V28" s="372"/>
      <c r="W28" s="312"/>
      <c r="X28" s="313"/>
      <c r="Y28" s="313"/>
      <c r="Z28" s="313"/>
      <c r="AA28" s="313"/>
      <c r="AB28" s="314"/>
      <c r="AC28" s="38"/>
      <c r="AD28" s="38"/>
      <c r="AE28" s="358"/>
      <c r="AF28" s="354" t="s">
        <v>114</v>
      </c>
      <c r="AG28" s="355"/>
      <c r="AH28" s="293"/>
      <c r="AI28" s="293"/>
      <c r="AJ28" s="293"/>
      <c r="AK28" s="293"/>
      <c r="AL28" s="373"/>
      <c r="AM28" s="374"/>
      <c r="AN28" s="351" t="s">
        <v>115</v>
      </c>
      <c r="AO28" s="352"/>
      <c r="AP28" s="352"/>
      <c r="AQ28" s="352"/>
      <c r="AR28" s="352"/>
      <c r="AS28" s="352"/>
      <c r="AT28" s="352"/>
      <c r="AU28" s="352"/>
      <c r="AV28" s="352"/>
      <c r="AW28" s="352"/>
      <c r="AX28" s="352"/>
      <c r="AY28" s="352"/>
      <c r="AZ28" s="352"/>
      <c r="BA28" s="352"/>
      <c r="BB28" s="352"/>
      <c r="BC28" s="352"/>
      <c r="BD28" s="352"/>
      <c r="BE28" s="352"/>
      <c r="BF28" s="352"/>
      <c r="BG28" s="352"/>
      <c r="BH28" s="353"/>
      <c r="BJ28" s="18"/>
    </row>
    <row r="29" spans="1:64" ht="12.75" customHeight="1" thickBot="1" x14ac:dyDescent="0.3">
      <c r="A29" s="39"/>
      <c r="B29" s="40"/>
      <c r="C29" s="40"/>
      <c r="D29" s="40"/>
      <c r="E29" s="40"/>
      <c r="F29" s="57"/>
      <c r="G29" s="57"/>
      <c r="H29" s="57"/>
      <c r="I29" s="57"/>
      <c r="J29" s="57"/>
      <c r="K29" s="57"/>
      <c r="L29" s="58"/>
      <c r="M29" s="365" t="s">
        <v>110</v>
      </c>
      <c r="N29" s="366"/>
      <c r="O29" s="366"/>
      <c r="P29" s="402"/>
      <c r="Q29" s="403"/>
      <c r="R29" s="368"/>
      <c r="S29" s="368"/>
      <c r="T29" s="368"/>
      <c r="U29" s="404"/>
      <c r="V29" s="405"/>
      <c r="W29" s="291" t="s">
        <v>58</v>
      </c>
      <c r="X29" s="293"/>
      <c r="Y29" s="293"/>
      <c r="Z29" s="293"/>
      <c r="AA29" s="293"/>
      <c r="AB29" s="298"/>
      <c r="AC29" s="34"/>
      <c r="AD29" s="34"/>
      <c r="AE29" s="358"/>
      <c r="AF29" s="406" t="s">
        <v>116</v>
      </c>
      <c r="AG29" s="407"/>
      <c r="AH29" s="408"/>
      <c r="AI29" s="408"/>
      <c r="AJ29" s="408"/>
      <c r="AK29" s="408"/>
      <c r="AL29" s="409"/>
      <c r="AM29" s="410"/>
      <c r="AN29" s="411" t="s">
        <v>117</v>
      </c>
      <c r="AO29" s="412"/>
      <c r="AP29" s="412"/>
      <c r="AQ29" s="412"/>
      <c r="AR29" s="412"/>
      <c r="AS29" s="412"/>
      <c r="AT29" s="412"/>
      <c r="AU29" s="412"/>
      <c r="AV29" s="412"/>
      <c r="AW29" s="412"/>
      <c r="AX29" s="412"/>
      <c r="AY29" s="412"/>
      <c r="AZ29" s="412"/>
      <c r="BA29" s="412"/>
      <c r="BB29" s="412"/>
      <c r="BC29" s="412"/>
      <c r="BD29" s="412"/>
      <c r="BE29" s="412"/>
      <c r="BF29" s="412"/>
      <c r="BG29" s="412"/>
      <c r="BH29" s="413"/>
      <c r="BJ29" s="18"/>
    </row>
    <row r="30" spans="1:64" ht="12.75" customHeight="1" thickBot="1" x14ac:dyDescent="0.3">
      <c r="A30" s="63" t="s">
        <v>118</v>
      </c>
      <c r="B30" s="64"/>
      <c r="C30" s="64"/>
      <c r="D30" s="64"/>
      <c r="E30" s="65"/>
      <c r="F30" s="65"/>
      <c r="G30" s="65"/>
      <c r="H30" s="65"/>
      <c r="I30" s="65"/>
      <c r="J30" s="65"/>
      <c r="K30" s="65"/>
      <c r="L30" s="66"/>
      <c r="M30" s="414"/>
      <c r="N30" s="415"/>
      <c r="O30" s="415"/>
      <c r="P30" s="416"/>
      <c r="Q30" s="315"/>
      <c r="R30" s="334"/>
      <c r="S30" s="334"/>
      <c r="T30" s="334"/>
      <c r="U30" s="417"/>
      <c r="V30" s="418"/>
      <c r="W30" s="312"/>
      <c r="X30" s="313"/>
      <c r="Y30" s="313"/>
      <c r="Z30" s="313"/>
      <c r="AA30" s="313"/>
      <c r="AB30" s="314"/>
      <c r="AC30" s="38"/>
      <c r="AD30" s="38"/>
      <c r="AE30" s="358"/>
      <c r="AF30" s="254" t="s">
        <v>119</v>
      </c>
      <c r="AG30" s="254"/>
      <c r="AH30" s="254"/>
      <c r="AI30" s="254"/>
      <c r="AJ30" s="254"/>
      <c r="AK30" s="254"/>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8"/>
      <c r="BJ30" s="18"/>
    </row>
    <row r="31" spans="1:64" ht="12.75" customHeight="1" thickTop="1" thickBot="1" x14ac:dyDescent="0.35">
      <c r="A31" s="427" t="s">
        <v>120</v>
      </c>
      <c r="B31" s="428"/>
      <c r="C31" s="428"/>
      <c r="D31" s="428"/>
      <c r="E31" s="429"/>
      <c r="F31" s="429"/>
      <c r="G31" s="429"/>
      <c r="H31" s="429"/>
      <c r="I31" s="429"/>
      <c r="J31" s="429"/>
      <c r="K31" s="429"/>
      <c r="L31" s="429"/>
      <c r="M31" s="430" t="str">
        <f>IF(A12=0,"",SUM(M11:P30))</f>
        <v/>
      </c>
      <c r="N31" s="430"/>
      <c r="O31" s="430"/>
      <c r="P31" s="431"/>
      <c r="Q31" s="375"/>
      <c r="R31" s="375"/>
      <c r="S31" s="375"/>
      <c r="T31" s="375"/>
      <c r="U31" s="376"/>
      <c r="V31" s="376"/>
      <c r="W31" s="376"/>
      <c r="X31" s="376"/>
      <c r="Y31" s="376"/>
      <c r="Z31" s="376"/>
      <c r="AA31" s="377"/>
      <c r="AB31" s="378"/>
      <c r="AC31" s="67"/>
      <c r="AD31" s="67"/>
      <c r="AE31" s="359"/>
      <c r="AF31" s="379" t="s">
        <v>121</v>
      </c>
      <c r="AG31" s="380"/>
      <c r="AH31" s="380"/>
      <c r="AI31" s="380"/>
      <c r="AJ31" s="380"/>
      <c r="AK31" s="380"/>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2"/>
      <c r="BJ31" s="18"/>
    </row>
    <row r="32" spans="1:64" s="19" customFormat="1" ht="12.75" customHeight="1" thickBot="1" x14ac:dyDescent="0.3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3">
      <c r="A33" s="383" t="s">
        <v>122</v>
      </c>
      <c r="B33" s="362"/>
      <c r="C33" s="362"/>
      <c r="D33" s="362"/>
      <c r="E33" s="362"/>
      <c r="F33" s="362"/>
      <c r="G33" s="362"/>
      <c r="H33" s="362"/>
      <c r="I33" s="362"/>
      <c r="J33" s="362"/>
      <c r="K33" s="362"/>
      <c r="L33" s="362"/>
      <c r="M33" s="384"/>
      <c r="N33" s="70"/>
      <c r="O33" s="20"/>
      <c r="P33" s="20"/>
      <c r="Q33" s="20"/>
      <c r="R33" s="20"/>
      <c r="S33" s="20"/>
      <c r="AH33" s="19"/>
      <c r="AO33" s="18"/>
      <c r="AP33" s="385"/>
      <c r="AQ33" s="189"/>
      <c r="AR33" s="189"/>
      <c r="AS33" s="189"/>
      <c r="AT33" s="189"/>
      <c r="AU33" s="189"/>
      <c r="AV33" s="189"/>
      <c r="AW33" s="189"/>
      <c r="AX33" s="189"/>
      <c r="AY33" s="189"/>
      <c r="AZ33" s="189"/>
      <c r="BA33" s="189"/>
      <c r="BB33" s="189"/>
      <c r="BC33" s="189"/>
      <c r="BD33" s="189"/>
      <c r="BE33" s="189"/>
      <c r="BF33" s="189"/>
      <c r="BG33" s="189"/>
      <c r="BH33" s="189"/>
      <c r="BI33" s="71"/>
    </row>
    <row r="34" spans="1:61" ht="12.75" customHeight="1" x14ac:dyDescent="0.3">
      <c r="A34" s="390" t="s">
        <v>123</v>
      </c>
      <c r="B34" s="316"/>
      <c r="C34" s="316"/>
      <c r="D34" s="332"/>
      <c r="E34" s="394" t="s">
        <v>124</v>
      </c>
      <c r="F34" s="394"/>
      <c r="G34" s="394"/>
      <c r="H34" s="395"/>
      <c r="I34" s="397" t="s">
        <v>58</v>
      </c>
      <c r="J34" s="316"/>
      <c r="K34" s="316"/>
      <c r="L34" s="316"/>
      <c r="M34" s="317"/>
      <c r="N34" s="70"/>
      <c r="O34" s="72"/>
      <c r="P34" s="20"/>
      <c r="Q34" s="20"/>
      <c r="R34" s="20"/>
      <c r="S34" s="20"/>
      <c r="AH34" s="19"/>
      <c r="AO34" s="18"/>
      <c r="AP34" s="386"/>
      <c r="AQ34" s="387"/>
      <c r="AR34" s="387"/>
      <c r="AS34" s="387"/>
      <c r="AT34" s="387"/>
      <c r="AU34" s="387"/>
      <c r="AV34" s="387"/>
      <c r="AW34" s="387"/>
      <c r="AX34" s="387"/>
      <c r="AY34" s="387"/>
      <c r="AZ34" s="387"/>
      <c r="BA34" s="387"/>
      <c r="BB34" s="387"/>
      <c r="BC34" s="387"/>
      <c r="BD34" s="387"/>
      <c r="BE34" s="387"/>
      <c r="BF34" s="387"/>
      <c r="BG34" s="387"/>
      <c r="BH34" s="387"/>
      <c r="BI34" s="71"/>
    </row>
    <row r="35" spans="1:61" ht="12.75" customHeight="1" thickBot="1" x14ac:dyDescent="0.35">
      <c r="A35" s="391"/>
      <c r="B35" s="392"/>
      <c r="C35" s="392"/>
      <c r="D35" s="393"/>
      <c r="E35" s="396"/>
      <c r="F35" s="396"/>
      <c r="G35" s="396"/>
      <c r="H35" s="396"/>
      <c r="I35" s="398"/>
      <c r="J35" s="392"/>
      <c r="K35" s="392"/>
      <c r="L35" s="392"/>
      <c r="M35" s="399"/>
      <c r="N35" s="70"/>
      <c r="O35" s="72"/>
      <c r="P35" s="20"/>
      <c r="Q35" s="20"/>
      <c r="R35" s="20"/>
      <c r="S35" s="20"/>
      <c r="T35" s="25"/>
      <c r="U35" s="25"/>
      <c r="V35" s="25"/>
      <c r="W35" s="25"/>
      <c r="X35" s="25"/>
      <c r="Y35" s="25"/>
      <c r="Z35" s="25"/>
      <c r="AH35" s="19"/>
      <c r="AO35" s="18"/>
      <c r="AP35" s="386"/>
      <c r="AQ35" s="387"/>
      <c r="AR35" s="387"/>
      <c r="AS35" s="387"/>
      <c r="AT35" s="387"/>
      <c r="AU35" s="387"/>
      <c r="AV35" s="387"/>
      <c r="AW35" s="387"/>
      <c r="AX35" s="387"/>
      <c r="AY35" s="387"/>
      <c r="AZ35" s="387"/>
      <c r="BA35" s="387"/>
      <c r="BB35" s="387"/>
      <c r="BC35" s="387"/>
      <c r="BD35" s="387"/>
      <c r="BE35" s="387"/>
      <c r="BF35" s="387"/>
      <c r="BG35" s="387"/>
      <c r="BH35" s="387"/>
      <c r="BI35" s="71"/>
    </row>
    <row r="36" spans="1:61" ht="12.75" customHeight="1" x14ac:dyDescent="0.3">
      <c r="A36" s="400"/>
      <c r="B36" s="401"/>
      <c r="C36" s="401"/>
      <c r="D36" s="401"/>
      <c r="E36" s="401"/>
      <c r="F36" s="401"/>
      <c r="G36" s="401"/>
      <c r="H36" s="401"/>
      <c r="I36" s="419"/>
      <c r="J36" s="420"/>
      <c r="K36" s="420"/>
      <c r="L36" s="420"/>
      <c r="M36" s="421"/>
      <c r="N36" s="73"/>
      <c r="O36" s="74"/>
      <c r="P36" s="74"/>
      <c r="Q36" s="74"/>
      <c r="R36" s="74"/>
      <c r="S36" s="74"/>
      <c r="AH36" s="19"/>
      <c r="AO36" s="18"/>
      <c r="AP36" s="386"/>
      <c r="AQ36" s="387"/>
      <c r="AR36" s="387"/>
      <c r="AS36" s="387"/>
      <c r="AT36" s="387"/>
      <c r="AU36" s="387"/>
      <c r="AV36" s="387"/>
      <c r="AW36" s="387"/>
      <c r="AX36" s="387"/>
      <c r="AY36" s="387"/>
      <c r="AZ36" s="387"/>
      <c r="BA36" s="387"/>
      <c r="BB36" s="387"/>
      <c r="BC36" s="387"/>
      <c r="BD36" s="387"/>
      <c r="BE36" s="387"/>
      <c r="BF36" s="387"/>
      <c r="BG36" s="387"/>
      <c r="BH36" s="387"/>
      <c r="BI36" s="71"/>
    </row>
    <row r="37" spans="1:61" ht="12.75" customHeight="1" x14ac:dyDescent="0.3">
      <c r="A37" s="422"/>
      <c r="B37" s="423"/>
      <c r="C37" s="423"/>
      <c r="D37" s="423"/>
      <c r="E37" s="423"/>
      <c r="F37" s="423"/>
      <c r="G37" s="423"/>
      <c r="H37" s="423"/>
      <c r="I37" s="424"/>
      <c r="J37" s="425"/>
      <c r="K37" s="425"/>
      <c r="L37" s="425"/>
      <c r="M37" s="426"/>
      <c r="N37" s="73"/>
      <c r="O37" s="74"/>
      <c r="P37" s="74"/>
      <c r="Q37" s="74"/>
      <c r="R37" s="74"/>
      <c r="S37" s="74"/>
      <c r="AH37" s="19"/>
      <c r="AO37" s="18"/>
      <c r="AP37" s="386"/>
      <c r="AQ37" s="387"/>
      <c r="AR37" s="387"/>
      <c r="AS37" s="387"/>
      <c r="AT37" s="387"/>
      <c r="AU37" s="387"/>
      <c r="AV37" s="387"/>
      <c r="AW37" s="387"/>
      <c r="AX37" s="387"/>
      <c r="AY37" s="387"/>
      <c r="AZ37" s="387"/>
      <c r="BA37" s="387"/>
      <c r="BB37" s="387"/>
      <c r="BC37" s="387"/>
      <c r="BD37" s="387"/>
      <c r="BE37" s="387"/>
      <c r="BF37" s="387"/>
      <c r="BG37" s="387"/>
      <c r="BH37" s="387"/>
      <c r="BI37" s="71"/>
    </row>
    <row r="38" spans="1:61" ht="12.75" customHeight="1" x14ac:dyDescent="0.3">
      <c r="A38" s="422"/>
      <c r="B38" s="423"/>
      <c r="C38" s="423"/>
      <c r="D38" s="423"/>
      <c r="E38" s="423"/>
      <c r="F38" s="423"/>
      <c r="G38" s="423"/>
      <c r="H38" s="423"/>
      <c r="I38" s="424"/>
      <c r="J38" s="425"/>
      <c r="K38" s="425"/>
      <c r="L38" s="425"/>
      <c r="M38" s="426"/>
      <c r="N38" s="73"/>
      <c r="O38" s="74"/>
      <c r="P38" s="74"/>
      <c r="Q38" s="74"/>
      <c r="R38" s="74"/>
      <c r="S38" s="74"/>
      <c r="AH38" s="19"/>
      <c r="AO38" s="18"/>
      <c r="AP38" s="386"/>
      <c r="AQ38" s="387"/>
      <c r="AR38" s="387"/>
      <c r="AS38" s="387"/>
      <c r="AT38" s="387"/>
      <c r="AU38" s="387"/>
      <c r="AV38" s="387"/>
      <c r="AW38" s="387"/>
      <c r="AX38" s="387"/>
      <c r="AY38" s="387"/>
      <c r="AZ38" s="387"/>
      <c r="BA38" s="387"/>
      <c r="BB38" s="387"/>
      <c r="BC38" s="387"/>
      <c r="BD38" s="387"/>
      <c r="BE38" s="387"/>
      <c r="BF38" s="387"/>
      <c r="BG38" s="387"/>
      <c r="BH38" s="387"/>
      <c r="BI38" s="71"/>
    </row>
    <row r="39" spans="1:61" ht="12.75" customHeight="1" x14ac:dyDescent="0.3">
      <c r="A39" s="422"/>
      <c r="B39" s="423"/>
      <c r="C39" s="423"/>
      <c r="D39" s="423"/>
      <c r="E39" s="423"/>
      <c r="F39" s="423"/>
      <c r="G39" s="423"/>
      <c r="H39" s="423"/>
      <c r="I39" s="424"/>
      <c r="J39" s="425"/>
      <c r="K39" s="425"/>
      <c r="L39" s="425"/>
      <c r="M39" s="426"/>
      <c r="N39" s="73"/>
      <c r="O39" s="74"/>
      <c r="P39" s="74"/>
      <c r="Q39" s="74"/>
      <c r="R39" s="74"/>
      <c r="S39" s="74"/>
      <c r="AH39" s="19"/>
      <c r="AO39" s="18"/>
      <c r="AP39" s="386"/>
      <c r="AQ39" s="387"/>
      <c r="AR39" s="387"/>
      <c r="AS39" s="387"/>
      <c r="AT39" s="387"/>
      <c r="AU39" s="387"/>
      <c r="AV39" s="387"/>
      <c r="AW39" s="387"/>
      <c r="AX39" s="387"/>
      <c r="AY39" s="387"/>
      <c r="AZ39" s="387"/>
      <c r="BA39" s="387"/>
      <c r="BB39" s="387"/>
      <c r="BC39" s="387"/>
      <c r="BD39" s="387"/>
      <c r="BE39" s="387"/>
      <c r="BF39" s="387"/>
      <c r="BG39" s="387"/>
      <c r="BH39" s="387"/>
      <c r="BI39" s="71"/>
    </row>
    <row r="40" spans="1:61" ht="12.75" customHeight="1" x14ac:dyDescent="0.3">
      <c r="A40" s="422"/>
      <c r="B40" s="423"/>
      <c r="C40" s="423"/>
      <c r="D40" s="423"/>
      <c r="E40" s="423"/>
      <c r="F40" s="423"/>
      <c r="G40" s="423"/>
      <c r="H40" s="423"/>
      <c r="I40" s="424"/>
      <c r="J40" s="425"/>
      <c r="K40" s="425"/>
      <c r="L40" s="425"/>
      <c r="M40" s="426"/>
      <c r="N40" s="73"/>
      <c r="O40" s="74"/>
      <c r="P40" s="74"/>
      <c r="Q40" s="74"/>
      <c r="R40" s="74"/>
      <c r="S40" s="74"/>
      <c r="AH40" s="19"/>
      <c r="AO40" s="18"/>
      <c r="AP40" s="386"/>
      <c r="AQ40" s="387"/>
      <c r="AR40" s="387"/>
      <c r="AS40" s="387"/>
      <c r="AT40" s="387"/>
      <c r="AU40" s="387"/>
      <c r="AV40" s="387"/>
      <c r="AW40" s="387"/>
      <c r="AX40" s="387"/>
      <c r="AY40" s="387"/>
      <c r="AZ40" s="387"/>
      <c r="BA40" s="387"/>
      <c r="BB40" s="387"/>
      <c r="BC40" s="387"/>
      <c r="BD40" s="387"/>
      <c r="BE40" s="387"/>
      <c r="BF40" s="387"/>
      <c r="BG40" s="387"/>
      <c r="BH40" s="387"/>
      <c r="BI40" s="71"/>
    </row>
    <row r="41" spans="1:61" ht="12.75" customHeight="1" x14ac:dyDescent="0.3">
      <c r="A41" s="422"/>
      <c r="B41" s="423"/>
      <c r="C41" s="423"/>
      <c r="D41" s="423"/>
      <c r="E41" s="423"/>
      <c r="F41" s="423"/>
      <c r="G41" s="423"/>
      <c r="H41" s="423"/>
      <c r="I41" s="424"/>
      <c r="J41" s="425"/>
      <c r="K41" s="425"/>
      <c r="L41" s="425"/>
      <c r="M41" s="426"/>
      <c r="N41" s="73"/>
      <c r="O41" s="74"/>
      <c r="P41" s="74"/>
      <c r="Q41" s="74"/>
      <c r="R41" s="74"/>
      <c r="S41" s="74"/>
      <c r="AH41" s="19"/>
      <c r="AO41" s="18"/>
      <c r="AP41" s="386"/>
      <c r="AQ41" s="387"/>
      <c r="AR41" s="387"/>
      <c r="AS41" s="387"/>
      <c r="AT41" s="387"/>
      <c r="AU41" s="387"/>
      <c r="AV41" s="387"/>
      <c r="AW41" s="387"/>
      <c r="AX41" s="387"/>
      <c r="AY41" s="387"/>
      <c r="AZ41" s="387"/>
      <c r="BA41" s="387"/>
      <c r="BB41" s="387"/>
      <c r="BC41" s="387"/>
      <c r="BD41" s="387"/>
      <c r="BE41" s="387"/>
      <c r="BF41" s="387"/>
      <c r="BG41" s="387"/>
      <c r="BH41" s="387"/>
      <c r="BI41" s="71"/>
    </row>
    <row r="42" spans="1:61" ht="12.75" customHeight="1" x14ac:dyDescent="0.3">
      <c r="A42" s="422"/>
      <c r="B42" s="423"/>
      <c r="C42" s="423"/>
      <c r="D42" s="423"/>
      <c r="E42" s="423"/>
      <c r="F42" s="423"/>
      <c r="G42" s="423"/>
      <c r="H42" s="423"/>
      <c r="I42" s="424"/>
      <c r="J42" s="425"/>
      <c r="K42" s="425"/>
      <c r="L42" s="425"/>
      <c r="M42" s="426"/>
      <c r="N42" s="73"/>
      <c r="O42" s="74"/>
      <c r="P42" s="74"/>
      <c r="Q42" s="74"/>
      <c r="R42" s="74"/>
      <c r="S42" s="74"/>
      <c r="AH42" s="19"/>
      <c r="AO42" s="18"/>
      <c r="AP42" s="386"/>
      <c r="AQ42" s="387"/>
      <c r="AR42" s="387"/>
      <c r="AS42" s="387"/>
      <c r="AT42" s="387"/>
      <c r="AU42" s="387"/>
      <c r="AV42" s="387"/>
      <c r="AW42" s="387"/>
      <c r="AX42" s="387"/>
      <c r="AY42" s="387"/>
      <c r="AZ42" s="387"/>
      <c r="BA42" s="387"/>
      <c r="BB42" s="387"/>
      <c r="BC42" s="387"/>
      <c r="BD42" s="387"/>
      <c r="BE42" s="387"/>
      <c r="BF42" s="387"/>
      <c r="BG42" s="387"/>
      <c r="BH42" s="387"/>
      <c r="BI42" s="71"/>
    </row>
    <row r="43" spans="1:61" ht="12.75" customHeight="1" x14ac:dyDescent="0.3">
      <c r="A43" s="435"/>
      <c r="B43" s="432"/>
      <c r="C43" s="432"/>
      <c r="D43" s="433"/>
      <c r="E43" s="424"/>
      <c r="F43" s="432"/>
      <c r="G43" s="432"/>
      <c r="H43" s="433"/>
      <c r="I43" s="424"/>
      <c r="J43" s="432"/>
      <c r="K43" s="432"/>
      <c r="L43" s="432"/>
      <c r="M43" s="434"/>
      <c r="N43" s="73"/>
      <c r="O43" s="74"/>
      <c r="P43" s="74"/>
      <c r="Q43" s="74"/>
      <c r="R43" s="74"/>
      <c r="S43" s="74"/>
      <c r="AH43" s="19"/>
      <c r="AO43" s="18"/>
      <c r="AP43" s="386"/>
      <c r="AQ43" s="387"/>
      <c r="AR43" s="387"/>
      <c r="AS43" s="387"/>
      <c r="AT43" s="387"/>
      <c r="AU43" s="387"/>
      <c r="AV43" s="387"/>
      <c r="AW43" s="387"/>
      <c r="AX43" s="387"/>
      <c r="AY43" s="387"/>
      <c r="AZ43" s="387"/>
      <c r="BA43" s="387"/>
      <c r="BB43" s="387"/>
      <c r="BC43" s="387"/>
      <c r="BD43" s="387"/>
      <c r="BE43" s="387"/>
      <c r="BF43" s="387"/>
      <c r="BG43" s="387"/>
      <c r="BH43" s="387"/>
      <c r="BI43" s="71"/>
    </row>
    <row r="44" spans="1:61" ht="12.75" customHeight="1" x14ac:dyDescent="0.3">
      <c r="A44" s="435"/>
      <c r="B44" s="432"/>
      <c r="C44" s="432"/>
      <c r="D44" s="433"/>
      <c r="E44" s="424"/>
      <c r="F44" s="432"/>
      <c r="G44" s="432"/>
      <c r="H44" s="433"/>
      <c r="I44" s="424"/>
      <c r="J44" s="432"/>
      <c r="K44" s="432"/>
      <c r="L44" s="432"/>
      <c r="M44" s="434"/>
      <c r="N44" s="73"/>
      <c r="O44" s="74"/>
      <c r="P44" s="74"/>
      <c r="Q44" s="74"/>
      <c r="R44" s="74"/>
      <c r="S44" s="74"/>
      <c r="AH44" s="19"/>
      <c r="AO44" s="18"/>
      <c r="AP44" s="386"/>
      <c r="AQ44" s="387"/>
      <c r="AR44" s="387"/>
      <c r="AS44" s="387"/>
      <c r="AT44" s="387"/>
      <c r="AU44" s="387"/>
      <c r="AV44" s="387"/>
      <c r="AW44" s="387"/>
      <c r="AX44" s="387"/>
      <c r="AY44" s="387"/>
      <c r="AZ44" s="387"/>
      <c r="BA44" s="387"/>
      <c r="BB44" s="387"/>
      <c r="BC44" s="387"/>
      <c r="BD44" s="387"/>
      <c r="BE44" s="387"/>
      <c r="BF44" s="387"/>
      <c r="BG44" s="387"/>
      <c r="BH44" s="387"/>
      <c r="BI44" s="71"/>
    </row>
    <row r="45" spans="1:61" ht="12.75" customHeight="1" x14ac:dyDescent="0.3">
      <c r="A45" s="435"/>
      <c r="B45" s="432"/>
      <c r="C45" s="432"/>
      <c r="D45" s="433"/>
      <c r="E45" s="424"/>
      <c r="F45" s="432"/>
      <c r="G45" s="432"/>
      <c r="H45" s="433"/>
      <c r="I45" s="424"/>
      <c r="J45" s="432"/>
      <c r="K45" s="432"/>
      <c r="L45" s="432"/>
      <c r="M45" s="434"/>
      <c r="N45" s="73"/>
      <c r="O45" s="74"/>
      <c r="P45" s="74"/>
      <c r="Q45" s="74"/>
      <c r="R45" s="74"/>
      <c r="S45" s="74"/>
      <c r="AH45" s="19"/>
      <c r="AO45" s="18"/>
      <c r="AP45" s="386"/>
      <c r="AQ45" s="387"/>
      <c r="AR45" s="387"/>
      <c r="AS45" s="387"/>
      <c r="AT45" s="387"/>
      <c r="AU45" s="387"/>
      <c r="AV45" s="387"/>
      <c r="AW45" s="387"/>
      <c r="AX45" s="387"/>
      <c r="AY45" s="387"/>
      <c r="AZ45" s="387"/>
      <c r="BA45" s="387"/>
      <c r="BB45" s="387"/>
      <c r="BC45" s="387"/>
      <c r="BD45" s="387"/>
      <c r="BE45" s="387"/>
      <c r="BF45" s="387"/>
      <c r="BG45" s="387"/>
      <c r="BH45" s="387"/>
      <c r="BI45" s="71"/>
    </row>
    <row r="46" spans="1:61" ht="12.75" customHeight="1" x14ac:dyDescent="0.3">
      <c r="A46" s="435"/>
      <c r="B46" s="432"/>
      <c r="C46" s="432"/>
      <c r="D46" s="433"/>
      <c r="E46" s="424"/>
      <c r="F46" s="432"/>
      <c r="G46" s="432"/>
      <c r="H46" s="433"/>
      <c r="I46" s="424"/>
      <c r="J46" s="432"/>
      <c r="K46" s="432"/>
      <c r="L46" s="432"/>
      <c r="M46" s="434"/>
      <c r="N46" s="73"/>
      <c r="O46" s="74"/>
      <c r="P46" s="74"/>
      <c r="Q46" s="74"/>
      <c r="R46" s="74"/>
      <c r="S46" s="74"/>
      <c r="AH46" s="19"/>
      <c r="AO46" s="18"/>
      <c r="AP46" s="386"/>
      <c r="AQ46" s="387"/>
      <c r="AR46" s="387"/>
      <c r="AS46" s="387"/>
      <c r="AT46" s="387"/>
      <c r="AU46" s="387"/>
      <c r="AV46" s="387"/>
      <c r="AW46" s="387"/>
      <c r="AX46" s="387"/>
      <c r="AY46" s="387"/>
      <c r="AZ46" s="387"/>
      <c r="BA46" s="387"/>
      <c r="BB46" s="387"/>
      <c r="BC46" s="387"/>
      <c r="BD46" s="387"/>
      <c r="BE46" s="387"/>
      <c r="BF46" s="387"/>
      <c r="BG46" s="387"/>
      <c r="BH46" s="387"/>
      <c r="BI46" s="71"/>
    </row>
    <row r="47" spans="1:61" ht="12.75" customHeight="1" x14ac:dyDescent="0.3">
      <c r="A47" s="435"/>
      <c r="B47" s="432"/>
      <c r="C47" s="432"/>
      <c r="D47" s="433"/>
      <c r="E47" s="424"/>
      <c r="F47" s="432"/>
      <c r="G47" s="432"/>
      <c r="H47" s="433"/>
      <c r="I47" s="424"/>
      <c r="J47" s="432"/>
      <c r="K47" s="432"/>
      <c r="L47" s="432"/>
      <c r="M47" s="434"/>
      <c r="N47" s="73"/>
      <c r="O47" s="74"/>
      <c r="P47" s="74"/>
      <c r="Q47" s="74"/>
      <c r="R47" s="74"/>
      <c r="S47" s="74"/>
      <c r="AH47" s="19"/>
      <c r="AO47" s="18"/>
      <c r="AP47" s="386"/>
      <c r="AQ47" s="387"/>
      <c r="AR47" s="387"/>
      <c r="AS47" s="387"/>
      <c r="AT47" s="387"/>
      <c r="AU47" s="387"/>
      <c r="AV47" s="387"/>
      <c r="AW47" s="387"/>
      <c r="AX47" s="387"/>
      <c r="AY47" s="387"/>
      <c r="AZ47" s="387"/>
      <c r="BA47" s="387"/>
      <c r="BB47" s="387"/>
      <c r="BC47" s="387"/>
      <c r="BD47" s="387"/>
      <c r="BE47" s="387"/>
      <c r="BF47" s="387"/>
      <c r="BG47" s="387"/>
      <c r="BH47" s="387"/>
      <c r="BI47" s="71"/>
    </row>
    <row r="48" spans="1:61" ht="12.75" customHeight="1" x14ac:dyDescent="0.3">
      <c r="A48" s="435"/>
      <c r="B48" s="432"/>
      <c r="C48" s="432"/>
      <c r="D48" s="433"/>
      <c r="E48" s="424"/>
      <c r="F48" s="432"/>
      <c r="G48" s="432"/>
      <c r="H48" s="433"/>
      <c r="I48" s="424"/>
      <c r="J48" s="432"/>
      <c r="K48" s="432"/>
      <c r="L48" s="432"/>
      <c r="M48" s="434"/>
      <c r="N48" s="73"/>
      <c r="O48" s="74"/>
      <c r="P48" s="74"/>
      <c r="Q48" s="74"/>
      <c r="R48" s="74"/>
      <c r="S48" s="74"/>
      <c r="AH48" s="19"/>
      <c r="AO48" s="18"/>
      <c r="AP48" s="386"/>
      <c r="AQ48" s="387"/>
      <c r="AR48" s="387"/>
      <c r="AS48" s="387"/>
      <c r="AT48" s="387"/>
      <c r="AU48" s="387"/>
      <c r="AV48" s="387"/>
      <c r="AW48" s="387"/>
      <c r="AX48" s="387"/>
      <c r="AY48" s="387"/>
      <c r="AZ48" s="387"/>
      <c r="BA48" s="387"/>
      <c r="BB48" s="387"/>
      <c r="BC48" s="387"/>
      <c r="BD48" s="387"/>
      <c r="BE48" s="387"/>
      <c r="BF48" s="387"/>
      <c r="BG48" s="387"/>
      <c r="BH48" s="387"/>
      <c r="BI48" s="71"/>
    </row>
    <row r="49" spans="1:61" ht="12.75" customHeight="1" x14ac:dyDescent="0.3">
      <c r="A49" s="435"/>
      <c r="B49" s="432"/>
      <c r="C49" s="432"/>
      <c r="D49" s="433"/>
      <c r="E49" s="424"/>
      <c r="F49" s="432"/>
      <c r="G49" s="432"/>
      <c r="H49" s="433"/>
      <c r="I49" s="424"/>
      <c r="J49" s="432"/>
      <c r="K49" s="432"/>
      <c r="L49" s="432"/>
      <c r="M49" s="434"/>
      <c r="N49" s="73"/>
      <c r="O49" s="74"/>
      <c r="P49" s="74"/>
      <c r="Q49" s="74"/>
      <c r="R49" s="74"/>
      <c r="S49" s="74"/>
      <c r="AH49" s="19"/>
      <c r="AO49" s="18"/>
      <c r="AP49" s="386"/>
      <c r="AQ49" s="387"/>
      <c r="AR49" s="387"/>
      <c r="AS49" s="387"/>
      <c r="AT49" s="387"/>
      <c r="AU49" s="387"/>
      <c r="AV49" s="387"/>
      <c r="AW49" s="387"/>
      <c r="AX49" s="387"/>
      <c r="AY49" s="387"/>
      <c r="AZ49" s="387"/>
      <c r="BA49" s="387"/>
      <c r="BB49" s="387"/>
      <c r="BC49" s="387"/>
      <c r="BD49" s="387"/>
      <c r="BE49" s="387"/>
      <c r="BF49" s="387"/>
      <c r="BG49" s="387"/>
      <c r="BH49" s="387"/>
      <c r="BI49" s="71"/>
    </row>
    <row r="50" spans="1:61" ht="12.75" customHeight="1" thickBot="1" x14ac:dyDescent="0.35">
      <c r="A50" s="435"/>
      <c r="B50" s="432"/>
      <c r="C50" s="432"/>
      <c r="D50" s="433"/>
      <c r="E50" s="424"/>
      <c r="F50" s="432"/>
      <c r="G50" s="432"/>
      <c r="H50" s="433"/>
      <c r="I50" s="424"/>
      <c r="J50" s="432"/>
      <c r="K50" s="432"/>
      <c r="L50" s="432"/>
      <c r="M50" s="434"/>
      <c r="N50" s="73"/>
      <c r="O50" s="74"/>
      <c r="P50" s="74"/>
      <c r="Q50" s="74"/>
      <c r="R50" s="74"/>
      <c r="S50" s="74"/>
      <c r="AH50" s="19"/>
      <c r="AO50" s="18"/>
      <c r="AP50" s="386"/>
      <c r="AQ50" s="387"/>
      <c r="AR50" s="387"/>
      <c r="AS50" s="387"/>
      <c r="AT50" s="387"/>
      <c r="AU50" s="387"/>
      <c r="AV50" s="387"/>
      <c r="AW50" s="387"/>
      <c r="AX50" s="387"/>
      <c r="AY50" s="387"/>
      <c r="AZ50" s="387"/>
      <c r="BA50" s="387"/>
      <c r="BB50" s="387"/>
      <c r="BC50" s="387"/>
      <c r="BD50" s="387"/>
      <c r="BE50" s="387"/>
      <c r="BF50" s="387"/>
      <c r="BG50" s="387"/>
      <c r="BH50" s="387"/>
      <c r="BI50" s="71"/>
    </row>
    <row r="51" spans="1:61" ht="12.75" customHeight="1" x14ac:dyDescent="0.3">
      <c r="A51" s="452" t="s">
        <v>125</v>
      </c>
      <c r="B51" s="420"/>
      <c r="C51" s="420"/>
      <c r="D51" s="420"/>
      <c r="E51" s="420"/>
      <c r="F51" s="420"/>
      <c r="G51" s="420"/>
      <c r="H51" s="420"/>
      <c r="I51" s="420"/>
      <c r="J51" s="420"/>
      <c r="K51" s="420"/>
      <c r="L51" s="420"/>
      <c r="M51" s="421"/>
      <c r="N51" s="70"/>
      <c r="O51" s="20"/>
      <c r="P51" s="20"/>
      <c r="Q51" s="20"/>
      <c r="R51" s="20"/>
      <c r="S51" s="20"/>
      <c r="AH51" s="19"/>
      <c r="AO51" s="18"/>
      <c r="AP51" s="386"/>
      <c r="AQ51" s="387"/>
      <c r="AR51" s="387"/>
      <c r="AS51" s="387"/>
      <c r="AT51" s="387"/>
      <c r="AU51" s="387"/>
      <c r="AV51" s="387"/>
      <c r="AW51" s="387"/>
      <c r="AX51" s="387"/>
      <c r="AY51" s="387"/>
      <c r="AZ51" s="387"/>
      <c r="BA51" s="387"/>
      <c r="BB51" s="387"/>
      <c r="BC51" s="387"/>
      <c r="BD51" s="387"/>
      <c r="BE51" s="387"/>
      <c r="BF51" s="387"/>
      <c r="BG51" s="387"/>
      <c r="BH51" s="387"/>
      <c r="BI51" s="71"/>
    </row>
    <row r="52" spans="1:61" ht="12.75" customHeight="1" x14ac:dyDescent="0.3">
      <c r="A52" s="390" t="s">
        <v>123</v>
      </c>
      <c r="B52" s="453"/>
      <c r="C52" s="453"/>
      <c r="D52" s="454"/>
      <c r="E52" s="458" t="s">
        <v>124</v>
      </c>
      <c r="F52" s="459"/>
      <c r="G52" s="459"/>
      <c r="H52" s="460"/>
      <c r="I52" s="397" t="s">
        <v>58</v>
      </c>
      <c r="J52" s="453"/>
      <c r="K52" s="453"/>
      <c r="L52" s="453"/>
      <c r="M52" s="464"/>
      <c r="N52" s="70"/>
      <c r="O52" s="20"/>
      <c r="P52" s="20"/>
      <c r="Q52" s="20"/>
      <c r="R52" s="20"/>
      <c r="S52" s="20"/>
      <c r="AH52" s="19"/>
      <c r="AO52" s="18"/>
      <c r="AP52" s="386"/>
      <c r="AQ52" s="387"/>
      <c r="AR52" s="387"/>
      <c r="AS52" s="387"/>
      <c r="AT52" s="387"/>
      <c r="AU52" s="387"/>
      <c r="AV52" s="387"/>
      <c r="AW52" s="387"/>
      <c r="AX52" s="387"/>
      <c r="AY52" s="387"/>
      <c r="AZ52" s="387"/>
      <c r="BA52" s="387"/>
      <c r="BB52" s="387"/>
      <c r="BC52" s="387"/>
      <c r="BD52" s="387"/>
      <c r="BE52" s="387"/>
      <c r="BF52" s="387"/>
      <c r="BG52" s="387"/>
      <c r="BH52" s="387"/>
      <c r="BI52" s="71"/>
    </row>
    <row r="53" spans="1:61" ht="12.75" customHeight="1" thickBot="1" x14ac:dyDescent="0.35">
      <c r="A53" s="455"/>
      <c r="B53" s="456"/>
      <c r="C53" s="456"/>
      <c r="D53" s="457"/>
      <c r="E53" s="461"/>
      <c r="F53" s="462"/>
      <c r="G53" s="462"/>
      <c r="H53" s="463"/>
      <c r="I53" s="465"/>
      <c r="J53" s="456"/>
      <c r="K53" s="456"/>
      <c r="L53" s="456"/>
      <c r="M53" s="466"/>
      <c r="N53" s="70"/>
      <c r="O53" s="20"/>
      <c r="P53" s="20"/>
      <c r="Q53" s="20"/>
      <c r="R53" s="20"/>
      <c r="S53" s="20"/>
      <c r="AH53" s="19"/>
      <c r="AO53" s="18"/>
      <c r="AP53" s="386"/>
      <c r="AQ53" s="387"/>
      <c r="AR53" s="387"/>
      <c r="AS53" s="387"/>
      <c r="AT53" s="387"/>
      <c r="AU53" s="387"/>
      <c r="AV53" s="387"/>
      <c r="AW53" s="387"/>
      <c r="AX53" s="387"/>
      <c r="AY53" s="387"/>
      <c r="AZ53" s="387"/>
      <c r="BA53" s="387"/>
      <c r="BB53" s="387"/>
      <c r="BC53" s="387"/>
      <c r="BD53" s="387"/>
      <c r="BE53" s="387"/>
      <c r="BF53" s="387"/>
      <c r="BG53" s="387"/>
      <c r="BH53" s="387"/>
      <c r="BI53" s="71"/>
    </row>
    <row r="54" spans="1:61" ht="12.75" customHeight="1" x14ac:dyDescent="0.3">
      <c r="A54" s="467"/>
      <c r="B54" s="467"/>
      <c r="C54" s="467"/>
      <c r="D54" s="467"/>
      <c r="E54" s="467"/>
      <c r="F54" s="467"/>
      <c r="G54" s="467"/>
      <c r="H54" s="467"/>
      <c r="I54" s="364"/>
      <c r="J54" s="468"/>
      <c r="K54" s="468"/>
      <c r="L54" s="468"/>
      <c r="M54" s="469"/>
      <c r="N54" s="73"/>
      <c r="O54" s="74"/>
      <c r="P54" s="74"/>
      <c r="Q54" s="74"/>
      <c r="R54" s="74"/>
      <c r="S54" s="74"/>
      <c r="AH54" s="19"/>
      <c r="AO54" s="18"/>
      <c r="AP54" s="386"/>
      <c r="AQ54" s="387"/>
      <c r="AR54" s="387"/>
      <c r="AS54" s="387"/>
      <c r="AT54" s="387"/>
      <c r="AU54" s="387"/>
      <c r="AV54" s="387"/>
      <c r="AW54" s="387"/>
      <c r="AX54" s="387"/>
      <c r="AY54" s="387"/>
      <c r="AZ54" s="387"/>
      <c r="BA54" s="387"/>
      <c r="BB54" s="387"/>
      <c r="BC54" s="387"/>
      <c r="BD54" s="387"/>
      <c r="BE54" s="387"/>
      <c r="BF54" s="387"/>
      <c r="BG54" s="387"/>
      <c r="BH54" s="387"/>
      <c r="BI54" s="71"/>
    </row>
    <row r="55" spans="1:61" ht="12.75" customHeight="1" thickBot="1" x14ac:dyDescent="0.35">
      <c r="A55" s="436"/>
      <c r="B55" s="436"/>
      <c r="C55" s="436"/>
      <c r="D55" s="436"/>
      <c r="E55" s="436"/>
      <c r="F55" s="436"/>
      <c r="G55" s="436"/>
      <c r="H55" s="436"/>
      <c r="I55" s="437"/>
      <c r="J55" s="438"/>
      <c r="K55" s="438"/>
      <c r="L55" s="438"/>
      <c r="M55" s="439"/>
      <c r="N55" s="73"/>
      <c r="O55" s="74"/>
      <c r="P55" s="74"/>
      <c r="Q55" s="74"/>
      <c r="R55" s="74"/>
      <c r="S55" s="74"/>
      <c r="AH55" s="19"/>
      <c r="AO55" s="18"/>
      <c r="AP55" s="388"/>
      <c r="AQ55" s="389"/>
      <c r="AR55" s="389"/>
      <c r="AS55" s="389"/>
      <c r="AT55" s="389"/>
      <c r="AU55" s="389"/>
      <c r="AV55" s="389"/>
      <c r="AW55" s="389"/>
      <c r="AX55" s="389"/>
      <c r="AY55" s="389"/>
      <c r="AZ55" s="389"/>
      <c r="BA55" s="389"/>
      <c r="BB55" s="389"/>
      <c r="BC55" s="389"/>
      <c r="BD55" s="389"/>
      <c r="BE55" s="389"/>
      <c r="BF55" s="389"/>
      <c r="BG55" s="389"/>
      <c r="BH55" s="389"/>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42</vt:i4>
      </vt:variant>
    </vt:vector>
  </HeadingPairs>
  <TitlesOfParts>
    <vt:vector size="85" baseType="lpstr">
      <vt:lpstr>Instructions</vt:lpstr>
      <vt:lpstr>Bank Summary</vt:lpstr>
      <vt:lpstr>BK # 1 - BEHI</vt:lpstr>
      <vt:lpstr>BK # 1 - NBS</vt:lpstr>
      <vt:lpstr>BK # 2 - BEHI</vt:lpstr>
      <vt:lpstr>BK # 2 - NBS</vt:lpstr>
      <vt:lpstr>BK # 3 - BEHI</vt:lpstr>
      <vt:lpstr>BK # 3 - NBS</vt:lpstr>
      <vt:lpstr>BK # 4 - BEHI</vt:lpstr>
      <vt:lpstr>BK # 4 - NBS</vt:lpstr>
      <vt:lpstr>BK # 5 - BEHI</vt:lpstr>
      <vt:lpstr>BK # 5 - NBS</vt:lpstr>
      <vt:lpstr>BK # 6 - BEHI</vt:lpstr>
      <vt:lpstr>BK # 6 - NBS</vt:lpstr>
      <vt:lpstr>BK # 7 - BEHI</vt:lpstr>
      <vt:lpstr>BK # 7 - NBS</vt:lpstr>
      <vt:lpstr>BK # 8 - BEHI</vt:lpstr>
      <vt:lpstr>BK # 8 - NBS</vt:lpstr>
      <vt:lpstr>BK # 9 - BEHI</vt:lpstr>
      <vt:lpstr>BK # 9 - NBS</vt:lpstr>
      <vt:lpstr>BK # 10 - BEHI</vt:lpstr>
      <vt:lpstr>BK # 10 - NBS</vt:lpstr>
      <vt:lpstr>BK # 11 - BEHI</vt:lpstr>
      <vt:lpstr>BK # 11 - NBS</vt:lpstr>
      <vt:lpstr>BK # 12 - BEHI</vt:lpstr>
      <vt:lpstr>BK # 12 - NBS</vt:lpstr>
      <vt:lpstr>BK # 13 - BEHI</vt:lpstr>
      <vt:lpstr>BK # 13 - NBS</vt:lpstr>
      <vt:lpstr>BK # 14 - BEHI</vt:lpstr>
      <vt:lpstr>BK # 14 - NBS</vt:lpstr>
      <vt:lpstr>BK # 15 - BEHI</vt:lpstr>
      <vt:lpstr>BK # 15 - NBS</vt:lpstr>
      <vt:lpstr>BK # 16 - BEHI</vt:lpstr>
      <vt:lpstr>BK # 16 - NBS</vt:lpstr>
      <vt:lpstr>BK # 17 - BEHI</vt:lpstr>
      <vt:lpstr>BK # 17 - NBS</vt:lpstr>
      <vt:lpstr>BK # 18 - BEHI</vt:lpstr>
      <vt:lpstr>BK # 18 - NBS</vt:lpstr>
      <vt:lpstr>BK # 19 - BEHI</vt:lpstr>
      <vt:lpstr>BK # 19 - NBS</vt:lpstr>
      <vt:lpstr>BK # 20 - BEHI</vt:lpstr>
      <vt:lpstr>BK # 20 - NBS</vt:lpstr>
      <vt:lpstr>Erosion Rates</vt:lpstr>
      <vt:lpstr>'Bank Summary'!Print_Area</vt:lpstr>
      <vt:lpstr>'BK # 1 - BEHI'!Print_Area</vt:lpstr>
      <vt:lpstr>'BK # 1 - NBS'!Print_Area</vt:lpstr>
      <vt:lpstr>'BK # 10 - BEHI'!Print_Area</vt:lpstr>
      <vt:lpstr>'BK # 10 - NBS'!Print_Area</vt:lpstr>
      <vt:lpstr>'BK # 11 - BEHI'!Print_Area</vt:lpstr>
      <vt:lpstr>'BK # 11 - NBS'!Print_Area</vt:lpstr>
      <vt:lpstr>'BK # 12 - BEHI'!Print_Area</vt:lpstr>
      <vt:lpstr>'BK # 12 - NBS'!Print_Area</vt:lpstr>
      <vt:lpstr>'BK # 13 - BEHI'!Print_Area</vt:lpstr>
      <vt:lpstr>'BK # 13 - NBS'!Print_Area</vt:lpstr>
      <vt:lpstr>'BK # 14 - BEHI'!Print_Area</vt:lpstr>
      <vt:lpstr>'BK # 14 - NBS'!Print_Area</vt:lpstr>
      <vt:lpstr>'BK # 15 - BEHI'!Print_Area</vt:lpstr>
      <vt:lpstr>'BK # 15 - NBS'!Print_Area</vt:lpstr>
      <vt:lpstr>'BK # 16 - BEHI'!Print_Area</vt:lpstr>
      <vt:lpstr>'BK # 16 - NBS'!Print_Area</vt:lpstr>
      <vt:lpstr>'BK # 17 - BEHI'!Print_Area</vt:lpstr>
      <vt:lpstr>'BK # 17 - NBS'!Print_Area</vt:lpstr>
      <vt:lpstr>'BK # 18 - BEHI'!Print_Area</vt:lpstr>
      <vt:lpstr>'BK # 18 - NBS'!Print_Area</vt:lpstr>
      <vt:lpstr>'BK # 19 - BEHI'!Print_Area</vt:lpstr>
      <vt:lpstr>'BK # 19 - NBS'!Print_Area</vt:lpstr>
      <vt:lpstr>'BK # 2 - BEHI'!Print_Area</vt:lpstr>
      <vt:lpstr>'BK # 2 - NBS'!Print_Area</vt:lpstr>
      <vt:lpstr>'BK # 20 - BEHI'!Print_Area</vt:lpstr>
      <vt:lpstr>'BK # 20 - NBS'!Print_Area</vt:lpstr>
      <vt:lpstr>'BK # 3 - BEHI'!Print_Area</vt:lpstr>
      <vt:lpstr>'BK # 3 - NBS'!Print_Area</vt:lpstr>
      <vt:lpstr>'BK # 4 - BEHI'!Print_Area</vt:lpstr>
      <vt:lpstr>'BK # 4 - NBS'!Print_Area</vt:lpstr>
      <vt:lpstr>'BK # 5 - BEHI'!Print_Area</vt:lpstr>
      <vt:lpstr>'BK # 5 - NBS'!Print_Area</vt:lpstr>
      <vt:lpstr>'BK # 6 - BEHI'!Print_Area</vt:lpstr>
      <vt:lpstr>'BK # 6 - NBS'!Print_Area</vt:lpstr>
      <vt:lpstr>'BK # 7 - BEHI'!Print_Area</vt:lpstr>
      <vt:lpstr>'BK # 7 - NBS'!Print_Area</vt:lpstr>
      <vt:lpstr>'BK # 8 - BEHI'!Print_Area</vt:lpstr>
      <vt:lpstr>'BK # 8 - NBS'!Print_Area</vt:lpstr>
      <vt:lpstr>'BK # 9 - BEHI'!Print_Area</vt:lpstr>
      <vt:lpstr>'BK # 9 - NBS'!Print_Area</vt:lpstr>
      <vt:lpstr>'Bank Summary'!Print_Titles</vt:lpstr>
    </vt:vector>
  </TitlesOfParts>
  <Company>USFWS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rstarr</dc:creator>
  <cp:lastModifiedBy>Harris, Morgan, NRCS, Waynesville, NC</cp:lastModifiedBy>
  <cp:lastPrinted>2013-09-20T14:12:09Z</cp:lastPrinted>
  <dcterms:created xsi:type="dcterms:W3CDTF">2013-04-15T14:58:02Z</dcterms:created>
  <dcterms:modified xsi:type="dcterms:W3CDTF">2023-03-06T14:21:29Z</dcterms:modified>
</cp:coreProperties>
</file>